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455" yWindow="480" windowWidth="8085" windowHeight="8685" tabRatio="623" activeTab="1"/>
  </bookViews>
  <sheets>
    <sheet name="Inicio" sheetId="13" r:id="rId1"/>
    <sheet name="Fiscalia Gral Est y Órg Central" sheetId="7" r:id="rId2"/>
    <sheet name="Fiscalías Territoriales" sheetId="8" r:id="rId3"/>
    <sheet name="Distribución por Sexo" sheetId="2" r:id="rId4"/>
    <sheet name="Antigüedad-Edad" sheetId="1" r:id="rId5"/>
    <sheet name="Rotación de personal" sheetId="3" r:id="rId6"/>
    <sheet name="Número de Fiscales - Población" sheetId="5" r:id="rId7"/>
    <sheet name="Situaciones Adtvas-Bajas enf." sheetId="6" r:id="rId8"/>
    <sheet name="Exceden Lic. materia concilició" sheetId="9" r:id="rId9"/>
    <sheet name="Composic. Trib Calificadores" sheetId="10" r:id="rId10"/>
  </sheets>
  <calcPr calcId="145621"/>
</workbook>
</file>

<file path=xl/calcChain.xml><?xml version="1.0" encoding="utf-8"?>
<calcChain xmlns="http://schemas.openxmlformats.org/spreadsheetml/2006/main">
  <c r="AE48" i="10" l="1"/>
  <c r="E26" i="10"/>
  <c r="D26" i="10"/>
  <c r="R39" i="6" l="1"/>
  <c r="Q39" i="6"/>
  <c r="P38" i="6"/>
  <c r="T27" i="1"/>
  <c r="T22" i="1"/>
  <c r="T23" i="1"/>
  <c r="T24" i="1"/>
  <c r="T25" i="1"/>
  <c r="T26" i="1"/>
  <c r="T21" i="1"/>
  <c r="S27" i="1"/>
  <c r="AE27" i="2" l="1"/>
  <c r="AD27" i="2"/>
  <c r="AD25" i="2"/>
  <c r="AC25" i="2" s="1"/>
  <c r="AD24" i="2"/>
  <c r="AC24" i="2" s="1"/>
  <c r="AD23" i="2"/>
  <c r="AC23" i="2"/>
  <c r="AD21" i="2"/>
  <c r="AC21" i="2" s="1"/>
  <c r="AC22" i="2"/>
  <c r="AC26" i="2"/>
  <c r="AD26" i="2"/>
  <c r="AD22" i="2"/>
  <c r="AE26" i="2"/>
  <c r="W26" i="2"/>
  <c r="X26" i="2" s="1"/>
  <c r="V26" i="2" s="1"/>
  <c r="W25" i="2"/>
  <c r="W24" i="2"/>
  <c r="W23" i="2"/>
  <c r="W22" i="2"/>
  <c r="W21" i="2"/>
  <c r="W27" i="2" s="1"/>
  <c r="P31" i="2"/>
  <c r="O31" i="2"/>
  <c r="N30" i="2"/>
  <c r="Q30" i="2"/>
  <c r="AC27" i="2" l="1"/>
  <c r="F20" i="9"/>
  <c r="F21" i="9"/>
  <c r="F22" i="9"/>
  <c r="F23" i="9"/>
  <c r="F24" i="9"/>
  <c r="F25" i="9"/>
  <c r="F19" i="9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9" i="6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1" i="5"/>
  <c r="G22" i="2" l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21" i="2"/>
  <c r="Q22" i="2"/>
  <c r="Q23" i="2"/>
  <c r="Q24" i="2"/>
  <c r="Q25" i="2"/>
  <c r="Q26" i="2"/>
  <c r="Q27" i="2"/>
  <c r="Q28" i="2"/>
  <c r="Q29" i="2"/>
  <c r="Q21" i="2"/>
  <c r="Q31" i="2" l="1"/>
  <c r="AD48" i="10"/>
  <c r="L26" i="10"/>
  <c r="K26" i="10"/>
  <c r="BF22" i="2" l="1"/>
  <c r="AW40" i="2"/>
  <c r="AX40" i="2"/>
  <c r="AY40" i="2"/>
  <c r="AZ40" i="2"/>
  <c r="BA40" i="2"/>
  <c r="BB40" i="2"/>
  <c r="BC40" i="2"/>
  <c r="AV40" i="2"/>
  <c r="AV41" i="2" l="1"/>
  <c r="AV43" i="2" s="1"/>
  <c r="AZ41" i="2"/>
  <c r="BA43" i="2" s="1"/>
  <c r="AX41" i="2"/>
  <c r="AY43" i="2" s="1"/>
  <c r="BB41" i="2"/>
  <c r="BB43" i="2" s="1"/>
  <c r="F39" i="2"/>
  <c r="E39" i="2"/>
  <c r="N21" i="8"/>
  <c r="U21" i="8"/>
  <c r="AB21" i="8"/>
  <c r="G21" i="8"/>
  <c r="AW43" i="2" l="1"/>
  <c r="BC43" i="2"/>
  <c r="AZ43" i="2"/>
  <c r="AX43" i="2"/>
  <c r="G21" i="7" l="1"/>
  <c r="U21" i="7" l="1"/>
  <c r="N21" i="7"/>
  <c r="F38" i="5" l="1"/>
  <c r="E38" i="5"/>
  <c r="D38" i="5" l="1"/>
  <c r="H18" i="3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17" i="3"/>
  <c r="N21" i="2" l="1"/>
  <c r="X21" i="2"/>
  <c r="N22" i="2"/>
  <c r="X22" i="2"/>
  <c r="V22" i="2" s="1"/>
  <c r="N23" i="2"/>
  <c r="X23" i="2"/>
  <c r="V23" i="2" s="1"/>
  <c r="N24" i="2"/>
  <c r="X24" i="2"/>
  <c r="V24" i="2" s="1"/>
  <c r="N25" i="2"/>
  <c r="X25" i="2"/>
  <c r="V25" i="2" s="1"/>
  <c r="N26" i="2"/>
  <c r="N27" i="2"/>
  <c r="N28" i="2"/>
  <c r="N29" i="2"/>
  <c r="V21" i="2" l="1"/>
  <c r="X27" i="2"/>
  <c r="V27" i="2"/>
  <c r="N31" i="2"/>
  <c r="H24" i="2"/>
  <c r="I24" i="2"/>
  <c r="H22" i="2"/>
  <c r="I22" i="2"/>
  <c r="H32" i="2"/>
  <c r="I32" i="2"/>
  <c r="H31" i="2"/>
  <c r="I31" i="2"/>
  <c r="H38" i="2"/>
  <c r="I38" i="2"/>
  <c r="H30" i="2"/>
  <c r="I30" i="2"/>
  <c r="H28" i="2"/>
  <c r="I28" i="2"/>
  <c r="H36" i="2"/>
  <c r="I36" i="2"/>
  <c r="H25" i="2"/>
  <c r="I25" i="2"/>
  <c r="H23" i="2"/>
  <c r="I23" i="2"/>
  <c r="I21" i="2"/>
  <c r="H21" i="2"/>
  <c r="H26" i="2"/>
  <c r="I26" i="2"/>
  <c r="H37" i="2"/>
  <c r="I37" i="2"/>
  <c r="H35" i="2"/>
  <c r="I35" i="2"/>
  <c r="H27" i="2"/>
  <c r="I27" i="2"/>
  <c r="H34" i="2"/>
  <c r="I34" i="2"/>
  <c r="H33" i="2"/>
  <c r="I33" i="2"/>
  <c r="H29" i="2"/>
  <c r="I29" i="2"/>
  <c r="G39" i="2"/>
  <c r="AE22" i="2"/>
  <c r="AE24" i="2"/>
  <c r="AE23" i="2"/>
  <c r="AE21" i="2"/>
  <c r="AE25" i="2"/>
  <c r="H39" i="2" l="1"/>
  <c r="I39" i="2"/>
</calcChain>
</file>

<file path=xl/sharedStrings.xml><?xml version="1.0" encoding="utf-8"?>
<sst xmlns="http://schemas.openxmlformats.org/spreadsheetml/2006/main" count="433" uniqueCount="153">
  <si>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</si>
  <si>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</si>
  <si>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</si>
  <si>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</si>
  <si>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</si>
  <si>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</si>
  <si>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</si>
  <si>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</si>
  <si>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</si>
  <si>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</si>
  <si>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</si>
  <si>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</si>
  <si>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</si>
  <si>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</si>
  <si>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</si>
  <si>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</si>
  <si>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</si>
  <si>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</si>
  <si>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</si>
  <si>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Hombre</t>
  </si>
  <si>
    <t>Mujer</t>
  </si>
  <si>
    <t>Fiscal de Sala</t>
  </si>
  <si>
    <t>Fiscal Jefe de Área</t>
  </si>
  <si>
    <t>Fiscal Superior CCAA</t>
  </si>
  <si>
    <t>Total</t>
  </si>
  <si>
    <t>Puestos</t>
  </si>
  <si>
    <t>Porcentaje</t>
  </si>
  <si>
    <t>Total Fiscales</t>
  </si>
  <si>
    <t>Fiscales por cada 100.000 habitantes</t>
  </si>
  <si>
    <t>Población *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</si>
  <si>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</si>
  <si>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</si>
  <si>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</si>
  <si>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</si>
  <si>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</si>
  <si>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</si>
  <si>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</si>
  <si>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</si>
  <si>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</si>
  <si>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</si>
  <si>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</si>
  <si>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</si>
  <si>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Número de Fiscales</t>
  </si>
  <si>
    <t>Rotaciones salida</t>
  </si>
  <si>
    <t>Rotaciones entrada</t>
  </si>
  <si>
    <t>Varones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</si>
  <si>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</si>
  <si>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</si>
  <si>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</si>
  <si>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</si>
  <si>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</si>
  <si>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</si>
  <si>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</si>
  <si>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Barcelona</t>
  </si>
  <si>
    <t>Valencia/València</t>
  </si>
  <si>
    <t>Sevilla</t>
  </si>
  <si>
    <t>Alicante/Alacant</t>
  </si>
  <si>
    <t>Málaga</t>
  </si>
  <si>
    <t>Cádiz</t>
  </si>
  <si>
    <t>Bizkaia</t>
  </si>
  <si>
    <t>Provincias tomadas en cuenta para la elaboración estadística</t>
  </si>
  <si>
    <t>Fiscales Jefes de las diez provincias con mayor población de España</t>
  </si>
  <si>
    <t>Fiscales de Sala de la Fiscalía General del Estado</t>
  </si>
  <si>
    <t>Fiscales de Sala de la Audiencia Nacional, Fiscalias Especiales y ante Órganos Constitucionales</t>
  </si>
  <si>
    <t>Órganos no Territoriales</t>
  </si>
  <si>
    <t>Fiscal Jefe de Provincial</t>
  </si>
  <si>
    <t>Fiscal  Jefe de Área</t>
  </si>
  <si>
    <t>Fiscal Jefe Provincial</t>
  </si>
  <si>
    <t>Órganos no territoriales</t>
  </si>
  <si>
    <t>Órganos no territoriales y Comunidad Autónoma</t>
  </si>
  <si>
    <t>Órganos  no territoriales</t>
  </si>
  <si>
    <t>Cuidado Familiar(hasta2ºgrado)</t>
  </si>
  <si>
    <t>Cuidado hijo(1er y 2º año)</t>
  </si>
  <si>
    <t>Lactancia hijo  &lt; 12 meses</t>
  </si>
  <si>
    <t>Paternidad Informativo</t>
  </si>
  <si>
    <t>Red.  Jornada Cuid  Hij/Fam</t>
  </si>
  <si>
    <t>Red.  Jornada Enf  Gr. Fami</t>
  </si>
  <si>
    <t>Tribunal 1</t>
  </si>
  <si>
    <t>Tribunal 2</t>
  </si>
  <si>
    <t>Tribunal 3</t>
  </si>
  <si>
    <t>Tribunal 4</t>
  </si>
  <si>
    <t>Tribunal 5</t>
  </si>
  <si>
    <t>Tribunal 6</t>
  </si>
  <si>
    <t>To ta l</t>
  </si>
  <si>
    <t>F is c a l</t>
  </si>
  <si>
    <t>Fiscales de Sala de la Fiscalía del  Tribunal Supremo</t>
  </si>
  <si>
    <t>Órganos no Territoriales y Comunidad Autónoma</t>
  </si>
  <si>
    <t>% Hombres</t>
  </si>
  <si>
    <t>Órganos no territoriales y Comunidades Autónomas</t>
  </si>
  <si>
    <r>
      <t>Fuente:</t>
    </r>
    <r>
      <rPr>
        <sz val="9"/>
        <color theme="3" tint="-0.249977111117893"/>
        <rFont val="Verdana"/>
        <family val="2"/>
      </rPr>
      <t> Instituto Nacional de Estadística</t>
    </r>
  </si>
  <si>
    <t>Comunidades Autónomas</t>
  </si>
  <si>
    <t>Porcentaje de Fiscales por Situacion Administrativa</t>
  </si>
  <si>
    <t>Porcentaje de Fiscales por Bajas de Enfermedad</t>
  </si>
  <si>
    <t>Excedencia / Licencia</t>
  </si>
  <si>
    <t>Tribunales Calificadores 2018</t>
  </si>
  <si>
    <t>Presidencia de los Tribunales Calificadores</t>
  </si>
  <si>
    <t>Tribunales Calificadores 2018 (Fiscales)</t>
  </si>
  <si>
    <t>Fiscales por 100.000 habitantes</t>
  </si>
  <si>
    <t>Número de Fiscales por Comunidad Autónoma</t>
  </si>
  <si>
    <t>Edad media de los Fiscales por Órganos no Territoriales y Comunidades Autónomas</t>
  </si>
  <si>
    <t>Antigüedad Media de los Fiscales por órganos no  Territoriales y Comunidades Autónomas</t>
  </si>
  <si>
    <t>Piramide de Edad en la Carrera Fiscal</t>
  </si>
  <si>
    <t>Número de Fiscales por Sexo en Órganos no Territoriales y Comunidades Autónomas</t>
  </si>
  <si>
    <t>Piramide de edad por Sexo en la Carrera Fiscal</t>
  </si>
  <si>
    <t>Porcentaje de Mujeres por Rando de Edad</t>
  </si>
  <si>
    <t>Porcentaje de Hombres por Rango de Edad</t>
  </si>
  <si>
    <t>Antigüedad por Sexo de los Fiscales de las Comunidades Autónomas</t>
  </si>
  <si>
    <t>Edad por Sexo de los Fiscales de las Comunidades Autónomas</t>
  </si>
  <si>
    <t>Cuadros Directivos de la Carrera Fiscal</t>
  </si>
  <si>
    <t>Fiscal Superior
CCAA</t>
  </si>
  <si>
    <t>Fiscales Jefes de las Fiscales Provinciales</t>
  </si>
  <si>
    <t>Fiscales jefes de las Fiscalías de Área</t>
  </si>
  <si>
    <t>Fiscales Jefes de las diez Provincias con mayor población de España</t>
  </si>
  <si>
    <t>Fiscales de Sala de la Fiscalia de Tribunal Supremo</t>
  </si>
  <si>
    <t>Fiscales de Sala de la Audiencia Nacional, Fiscalías Especiales y ante Órganos Constitucionales</t>
  </si>
  <si>
    <t>Distribución por Sexo en Fiscalía General del Estado y Órganos Centrales</t>
  </si>
  <si>
    <t>Distribución por Sexo en Fiscalías Territoriales</t>
  </si>
  <si>
    <t>Distribución por Sexo en la Carrera Fiscal</t>
  </si>
  <si>
    <t>Edad Media y Antigüedad de los miembros de la Carrera Fiscal</t>
  </si>
  <si>
    <t>Índice de Rotación de Fiscales por Órganos no Territoriales y Comunidades Autónomas</t>
  </si>
  <si>
    <t>Número de Fiscales por Comunidad Autónoma y por 100.000 habitantes</t>
  </si>
  <si>
    <t>Situaciones Administrativas y bajas por Enfermedad</t>
  </si>
  <si>
    <t>Excedencias  y Licencias en materia  de conciliación. Distribución por Sexo</t>
  </si>
  <si>
    <t xml:space="preserve">Composición de los Tribunales Calificadores </t>
  </si>
  <si>
    <t>Fuente: Fiscalía General del Estado</t>
  </si>
  <si>
    <t>Baleares</t>
  </si>
  <si>
    <t>DE 25 A 29</t>
  </si>
  <si>
    <t>DE 30 A 34</t>
  </si>
  <si>
    <t>DE 35 A 39</t>
  </si>
  <si>
    <t>DE 40 A 44</t>
  </si>
  <si>
    <t>DE 45 A 49</t>
  </si>
  <si>
    <t>DE 50 A 54</t>
  </si>
  <si>
    <t>DE 55 A 59</t>
  </si>
  <si>
    <t>DE 60 A 64</t>
  </si>
  <si>
    <t>DE 65 A 69</t>
  </si>
  <si>
    <t>DE 70 A 72</t>
  </si>
  <si>
    <t>DE 20 A 29</t>
  </si>
  <si>
    <t>DE 30 A 39</t>
  </si>
  <si>
    <t>DE 40 A 49</t>
  </si>
  <si>
    <t>DE 50 A 59</t>
  </si>
  <si>
    <t>DE 60 A 69</t>
  </si>
  <si>
    <t>DE 70 a 72</t>
  </si>
  <si>
    <t>* Cifras oficiales de población resultantes de la revisión del Padrón municipal a 1 de enero de 2020</t>
  </si>
  <si>
    <t>Organos Estatales</t>
  </si>
  <si>
    <t>Maternidad</t>
  </si>
  <si>
    <t>Tribunales Calificadores 2020</t>
  </si>
  <si>
    <t>7*</t>
  </si>
  <si>
    <t>5*</t>
  </si>
  <si>
    <t>Tribunales Calificadores 2019</t>
  </si>
  <si>
    <t>Tribunales Calificadores 2020 (Fiscales)</t>
  </si>
  <si>
    <t>2*</t>
  </si>
  <si>
    <t>Tribunales Calificadores 2019 (Fiscales)</t>
  </si>
  <si>
    <t>*En estos tribunales se produjeron sustituciones de vocales que en dos casos fueron de un hombre por una mujer y en el resto el sustituto era del mismo género que el sustituido.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</si>
</sst>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1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theme="0"/>
      <name val="Verdana"/>
      <family val="2"/>
    </font>
    <font>
      <sz val="7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2"/>
      <color indexed="9"/>
      <name val="Verdana"/>
      <family val="2"/>
    </font>
    <font>
      <sz val="9"/>
      <color indexed="63"/>
      <name val="Verdana"/>
      <family val="2"/>
    </font>
    <font>
      <sz val="9"/>
      <color theme="3" tint="-0.249977111117893"/>
      <name val="Verdana"/>
      <family val="2"/>
    </font>
    <font>
      <b/>
      <sz val="9"/>
      <color theme="3"/>
      <name val="Verdana"/>
      <family val="2"/>
    </font>
    <font>
      <b/>
      <sz val="9"/>
      <color theme="3" tint="-0.249977111117893"/>
      <name val="Verdana"/>
      <family val="2"/>
    </font>
    <font>
      <b/>
      <sz val="14"/>
      <color theme="4" tint="-0.499984740745262"/>
      <name val="Verdana"/>
      <family val="2"/>
    </font>
    <font>
      <sz val="7"/>
      <color theme="3" tint="-0.249977111117893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medium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3"/>
      </top>
      <bottom/>
      <diagonal/>
    </border>
    <border>
      <left/>
      <right style="thin">
        <color theme="0"/>
      </right>
      <top style="medium">
        <color theme="3"/>
      </top>
      <bottom/>
      <diagonal/>
    </border>
    <border>
      <left style="thin">
        <color theme="0"/>
      </left>
      <right/>
      <top/>
      <bottom style="medium">
        <color theme="3"/>
      </bottom>
      <diagonal/>
    </border>
    <border>
      <left/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43" fontId="20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56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0" fontId="0" fillId="0" borderId="5" xfId="0" applyBorder="1"/>
    <xf numFmtId="0" fontId="8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" xfId="0" applyFont="1" applyBorder="1"/>
    <xf numFmtId="0" fontId="11" fillId="0" borderId="0" xfId="0" applyFont="1" applyBorder="1"/>
    <xf numFmtId="0" fontId="12" fillId="5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Fill="1" applyAlignment="1"/>
    <xf numFmtId="3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9" fontId="15" fillId="0" borderId="0" xfId="1" applyFont="1"/>
    <xf numFmtId="3" fontId="6" fillId="0" borderId="0" xfId="0" applyNumberFormat="1" applyFont="1"/>
    <xf numFmtId="3" fontId="16" fillId="0" borderId="0" xfId="0" applyNumberFormat="1" applyFont="1" applyBorder="1" applyAlignment="1">
      <alignment horizontal="center" vertical="center"/>
    </xf>
    <xf numFmtId="3" fontId="17" fillId="0" borderId="1" xfId="0" applyNumberFormat="1" applyFont="1" applyBorder="1"/>
    <xf numFmtId="0" fontId="6" fillId="0" borderId="6" xfId="0" applyNumberFormat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7" xfId="1" applyFont="1" applyFill="1" applyBorder="1" applyAlignment="1" applyProtection="1">
      <alignment horizontal="center" vertical="center" wrapText="1"/>
      <protection locked="0"/>
    </xf>
    <xf numFmtId="0" fontId="18" fillId="5" borderId="10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3" fontId="6" fillId="0" borderId="9" xfId="0" applyNumberFormat="1" applyFont="1" applyBorder="1"/>
    <xf numFmtId="0" fontId="18" fillId="5" borderId="12" xfId="0" applyFont="1" applyFill="1" applyBorder="1" applyAlignment="1">
      <alignment horizontal="left" vertical="center" wrapText="1"/>
    </xf>
    <xf numFmtId="0" fontId="6" fillId="0" borderId="13" xfId="0" applyNumberFormat="1" applyFont="1" applyBorder="1" applyAlignment="1">
      <alignment horizontal="center" vertical="center"/>
    </xf>
    <xf numFmtId="9" fontId="6" fillId="0" borderId="13" xfId="1" applyFont="1" applyBorder="1" applyAlignment="1">
      <alignment horizontal="center" vertical="center"/>
    </xf>
    <xf numFmtId="3" fontId="19" fillId="6" borderId="5" xfId="0" applyNumberFormat="1" applyFont="1" applyFill="1" applyBorder="1" applyAlignment="1">
      <alignment horizontal="center" vertical="center" wrapText="1"/>
    </xf>
    <xf numFmtId="3" fontId="19" fillId="6" borderId="15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9" fontId="13" fillId="4" borderId="8" xfId="1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left" vertical="center"/>
    </xf>
    <xf numFmtId="3" fontId="22" fillId="0" borderId="0" xfId="0" applyNumberFormat="1" applyFont="1"/>
    <xf numFmtId="3" fontId="16" fillId="0" borderId="1" xfId="0" applyNumberFormat="1" applyFont="1" applyBorder="1" applyAlignment="1">
      <alignment horizontal="center" vertical="center"/>
    </xf>
    <xf numFmtId="3" fontId="23" fillId="0" borderId="0" xfId="0" applyNumberFormat="1" applyFont="1"/>
    <xf numFmtId="3" fontId="1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3" fontId="6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3" fontId="16" fillId="0" borderId="16" xfId="0" applyNumberFormat="1" applyFont="1" applyFill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left" vertical="center"/>
    </xf>
    <xf numFmtId="0" fontId="26" fillId="0" borderId="0" xfId="0" applyFont="1"/>
    <xf numFmtId="43" fontId="6" fillId="0" borderId="0" xfId="4" applyFont="1"/>
    <xf numFmtId="2" fontId="6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0" fontId="6" fillId="0" borderId="5" xfId="0" applyFont="1" applyBorder="1"/>
    <xf numFmtId="0" fontId="7" fillId="0" borderId="5" xfId="0" applyFont="1" applyBorder="1"/>
    <xf numFmtId="0" fontId="6" fillId="0" borderId="22" xfId="0" applyFont="1" applyBorder="1"/>
    <xf numFmtId="0" fontId="6" fillId="0" borderId="29" xfId="0" applyFont="1" applyBorder="1"/>
    <xf numFmtId="0" fontId="6" fillId="0" borderId="30" xfId="0" applyNumberFormat="1" applyFont="1" applyBorder="1" applyAlignment="1">
      <alignment horizontal="center" vertical="center"/>
    </xf>
    <xf numFmtId="0" fontId="6" fillId="0" borderId="23" xfId="0" applyFont="1" applyBorder="1"/>
    <xf numFmtId="0" fontId="6" fillId="0" borderId="32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3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41" xfId="0" applyFont="1" applyBorder="1"/>
    <xf numFmtId="1" fontId="13" fillId="6" borderId="2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40" xfId="0" applyFont="1" applyBorder="1"/>
    <xf numFmtId="0" fontId="6" fillId="0" borderId="34" xfId="0" applyFont="1" applyBorder="1"/>
    <xf numFmtId="0" fontId="0" fillId="0" borderId="46" xfId="0" applyBorder="1" applyAlignment="1"/>
    <xf numFmtId="1" fontId="6" fillId="0" borderId="13" xfId="0" applyNumberFormat="1" applyFont="1" applyBorder="1" applyAlignment="1">
      <alignment horizontal="center" vertical="center"/>
    </xf>
    <xf numFmtId="3" fontId="28" fillId="7" borderId="5" xfId="0" applyNumberFormat="1" applyFont="1" applyFill="1" applyBorder="1" applyAlignment="1">
      <alignment horizontal="center" vertical="center" wrapText="1"/>
    </xf>
    <xf numFmtId="9" fontId="6" fillId="0" borderId="49" xfId="1" applyFont="1" applyBorder="1"/>
    <xf numFmtId="3" fontId="13" fillId="6" borderId="5" xfId="0" applyNumberFormat="1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center"/>
    </xf>
    <xf numFmtId="0" fontId="25" fillId="0" borderId="0" xfId="0" applyFont="1"/>
    <xf numFmtId="0" fontId="19" fillId="4" borderId="9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9" fontId="19" fillId="4" borderId="0" xfId="1" applyFont="1" applyFill="1" applyAlignment="1">
      <alignment horizontal="center"/>
    </xf>
    <xf numFmtId="0" fontId="19" fillId="4" borderId="10" xfId="0" applyFont="1" applyFill="1" applyBorder="1" applyAlignment="1">
      <alignment horizontal="left" vertical="center" wrapText="1"/>
    </xf>
    <xf numFmtId="9" fontId="13" fillId="4" borderId="6" xfId="1" applyFont="1" applyFill="1" applyBorder="1" applyAlignment="1">
      <alignment horizontal="center" vertical="center"/>
    </xf>
    <xf numFmtId="3" fontId="13" fillId="4" borderId="6" xfId="0" applyNumberFormat="1" applyFont="1" applyFill="1" applyBorder="1" applyAlignment="1">
      <alignment horizontal="center" vertical="center"/>
    </xf>
    <xf numFmtId="0" fontId="30" fillId="0" borderId="15" xfId="5" applyFont="1" applyBorder="1" applyAlignment="1" applyProtection="1">
      <alignment horizontal="left" vertical="center"/>
    </xf>
    <xf numFmtId="0" fontId="30" fillId="0" borderId="51" xfId="5" applyFont="1" applyBorder="1" applyAlignment="1" applyProtection="1">
      <alignment horizontal="left" vertical="center"/>
    </xf>
    <xf numFmtId="0" fontId="30" fillId="0" borderId="50" xfId="5" applyFont="1" applyBorder="1" applyAlignment="1" applyProtection="1">
      <alignment horizontal="left" vertical="center"/>
    </xf>
    <xf numFmtId="0" fontId="27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6" xfId="0" applyNumberFormat="1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>
      <alignment horizontal="center" vertical="center" wrapText="1"/>
    </xf>
    <xf numFmtId="3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3" fontId="1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19" fillId="6" borderId="15" xfId="0" applyNumberFormat="1" applyFont="1" applyFill="1" applyBorder="1" applyAlignment="1">
      <alignment horizontal="center" vertical="center" wrapText="1"/>
    </xf>
    <xf numFmtId="3" fontId="19" fillId="6" borderId="5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7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7" xfId="0" applyNumberFormat="1" applyFont="1" applyBorder="1" applyAlignment="1">
      <alignment horizontal="right" vertical="center"/>
    </xf>
    <xf numFmtId="0" fontId="27" fillId="7" borderId="28" xfId="0" applyNumberFormat="1" applyFont="1" applyFill="1" applyBorder="1" applyAlignment="1" applyProtection="1">
      <alignment horizontal="center" vertical="center" wrapText="1"/>
      <protection locked="0"/>
    </xf>
    <xf numFmtId="3" fontId="13" fillId="6" borderId="5" xfId="0" applyNumberFormat="1" applyFont="1" applyFill="1" applyBorder="1" applyAlignment="1">
      <alignment horizontal="center" vertical="center" wrapText="1"/>
    </xf>
    <xf numFmtId="1" fontId="13" fillId="6" borderId="5" xfId="0" applyNumberFormat="1" applyFont="1" applyFill="1" applyBorder="1" applyAlignment="1">
      <alignment horizontal="center" vertical="center" wrapText="1"/>
    </xf>
    <xf numFmtId="0" fontId="27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4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wrapText="1"/>
    </xf>
    <xf numFmtId="0" fontId="27" fillId="7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31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/>
    <xf numFmtId="0" fontId="0" fillId="0" borderId="0" xfId="0"/>
  </cellXfs>
  <cellStyles count="6">
    <cellStyle name="Hipervínculo" xfId="5" builtinId="8"/>
    <cellStyle name="Millares" xfId="4" builtinId="3"/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de Sala de la Fiscalía</a:t>
            </a:r>
            <a:r>
              <a:rPr lang="en-US" baseline="0"/>
              <a:t> General del Estado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565248"/>
        <c:axId val="242766592"/>
      </c:barChart>
      <c:catAx>
        <c:axId val="24056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242766592"/>
        <c:crosses val="autoZero"/>
        <c:auto val="1"/>
        <c:lblAlgn val="ctr"/>
        <c:lblOffset val="100"/>
        <c:noMultiLvlLbl val="0"/>
      </c:catAx>
      <c:valAx>
        <c:axId val="24276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65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26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Territoriales'!$R$20</c:f>
              <c:strCache>
                <c:ptCount val="1"/>
                <c:pt idx="0">
                  <c:v>Fiscales Jefes de Fiscalías de Área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Territoriales'!$S$20:$T$20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Territoriales'!$S$21:$T$21</c:f>
              <c:numCache>
                <c:formatCode>General</c:formatCode>
                <c:ptCount val="2"/>
                <c:pt idx="0">
                  <c:v>9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0766592"/>
        <c:axId val="244415104"/>
      </c:barChart>
      <c:catAx>
        <c:axId val="14076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44415104"/>
        <c:crosses val="autoZero"/>
        <c:auto val="1"/>
        <c:lblAlgn val="ctr"/>
        <c:lblOffset val="100"/>
        <c:noMultiLvlLbl val="0"/>
      </c:catAx>
      <c:valAx>
        <c:axId val="24441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6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las</a:t>
            </a:r>
            <a:r>
              <a:rPr lang="es-ES" baseline="0"/>
              <a:t> diez provincias con mayor población de España</a:t>
            </a:r>
            <a:endParaRPr lang="es-ES"/>
          </a:p>
        </c:rich>
      </c:tx>
      <c:layout>
        <c:manualLayout>
          <c:xMode val="edge"/>
          <c:yMode val="edge"/>
          <c:x val="0.11056159845328398"/>
          <c:y val="2.10346487754119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1896386133087"/>
          <c:y val="0.34415552293251472"/>
          <c:w val="0.71284711286089242"/>
          <c:h val="0.50307847613722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Territoriales'!$Y$20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Territoriales'!$Z$20:$AA$20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Territoriales'!$Z$21:$AA$21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425856"/>
        <c:axId val="141304192"/>
      </c:barChart>
      <c:catAx>
        <c:axId val="24442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1304192"/>
        <c:crosses val="autoZero"/>
        <c:auto val="1"/>
        <c:lblAlgn val="ctr"/>
        <c:lblOffset val="100"/>
        <c:noMultiLvlLbl val="0"/>
      </c:catAx>
      <c:valAx>
        <c:axId val="14130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42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Fiscalías de Área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Territoriales'!$R$20</c:f>
              <c:strCache>
                <c:ptCount val="1"/>
                <c:pt idx="0">
                  <c:v>Fiscales Jefes de Fiscalías de Área 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Territoriales'!$S$20:$T$20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Territoriales'!$S$21:$T$21</c:f>
              <c:numCache>
                <c:formatCode>General</c:formatCode>
                <c:ptCount val="2"/>
                <c:pt idx="0">
                  <c:v>9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de las diez provincias con mayor población de España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Territoriales'!$Y$20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Territoriales'!$Z$20:$AA$20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Territoriales'!$Z$21:$AA$21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Distribución por sexo en Órganos no Territoriales y  las distintas CCAA: Edad</a:t>
            </a:r>
          </a:p>
        </c:rich>
      </c:tx>
      <c:layout>
        <c:manualLayout>
          <c:xMode val="edge"/>
          <c:yMode val="edge"/>
          <c:x val="0.18830453360565425"/>
          <c:y val="1.23782511739754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Sexo'!$AP$20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Sexo'!$AP$21:$AP$38</c:f>
              <c:numCache>
                <c:formatCode>0</c:formatCode>
                <c:ptCount val="18"/>
                <c:pt idx="0">
                  <c:v>56.354430379746837</c:v>
                </c:pt>
                <c:pt idx="1">
                  <c:v>45.127413127413128</c:v>
                </c:pt>
                <c:pt idx="2">
                  <c:v>51.846153846153847</c:v>
                </c:pt>
                <c:pt idx="3">
                  <c:v>52.607142857142854</c:v>
                </c:pt>
                <c:pt idx="4">
                  <c:v>41.611940298507463</c:v>
                </c:pt>
                <c:pt idx="5">
                  <c:v>50</c:v>
                </c:pt>
                <c:pt idx="6">
                  <c:v>44.966666666666669</c:v>
                </c:pt>
                <c:pt idx="7">
                  <c:v>49.282051282051285</c:v>
                </c:pt>
                <c:pt idx="8">
                  <c:v>40.733108108108105</c:v>
                </c:pt>
                <c:pt idx="9">
                  <c:v>46.19047619047619</c:v>
                </c:pt>
                <c:pt idx="10">
                  <c:v>45.633333333333333</c:v>
                </c:pt>
                <c:pt idx="11">
                  <c:v>47.119565217391305</c:v>
                </c:pt>
                <c:pt idx="12">
                  <c:v>44.02325581395349</c:v>
                </c:pt>
                <c:pt idx="13">
                  <c:v>50.5</c:v>
                </c:pt>
                <c:pt idx="14">
                  <c:v>49.163179916317993</c:v>
                </c:pt>
                <c:pt idx="15">
                  <c:v>47.047619047619051</c:v>
                </c:pt>
                <c:pt idx="16">
                  <c:v>50.8</c:v>
                </c:pt>
                <c:pt idx="17">
                  <c:v>43.19178082191781</c:v>
                </c:pt>
              </c:numCache>
            </c:numRef>
          </c:val>
        </c:ser>
        <c:ser>
          <c:idx val="1"/>
          <c:order val="1"/>
          <c:tx>
            <c:strRef>
              <c:f>'Distribución por Sexo'!$AQ$20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Sexo'!$AQ$21:$AQ$38</c:f>
              <c:numCache>
                <c:formatCode>0</c:formatCode>
                <c:ptCount val="18"/>
                <c:pt idx="0">
                  <c:v>59.079646017699112</c:v>
                </c:pt>
                <c:pt idx="1">
                  <c:v>52.240437158469945</c:v>
                </c:pt>
                <c:pt idx="2">
                  <c:v>58.045454545454547</c:v>
                </c:pt>
                <c:pt idx="3">
                  <c:v>50.954545454545453</c:v>
                </c:pt>
                <c:pt idx="4">
                  <c:v>46.018181818181816</c:v>
                </c:pt>
                <c:pt idx="5">
                  <c:v>50.25</c:v>
                </c:pt>
                <c:pt idx="6">
                  <c:v>51.714285714285715</c:v>
                </c:pt>
                <c:pt idx="7">
                  <c:v>55.704545454545453</c:v>
                </c:pt>
                <c:pt idx="8">
                  <c:v>45.038095238095238</c:v>
                </c:pt>
                <c:pt idx="9">
                  <c:v>51.144329896907216</c:v>
                </c:pt>
                <c:pt idx="10">
                  <c:v>50.44</c:v>
                </c:pt>
                <c:pt idx="11">
                  <c:v>51.169811320754718</c:v>
                </c:pt>
                <c:pt idx="12">
                  <c:v>48.285714285714285</c:v>
                </c:pt>
                <c:pt idx="13">
                  <c:v>50.666666666666664</c:v>
                </c:pt>
                <c:pt idx="14">
                  <c:v>51.279411764705884</c:v>
                </c:pt>
                <c:pt idx="15">
                  <c:v>49.956521739130437</c:v>
                </c:pt>
                <c:pt idx="16">
                  <c:v>50.833333333333336</c:v>
                </c:pt>
                <c:pt idx="17">
                  <c:v>46.9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09184"/>
        <c:axId val="213710720"/>
      </c:barChart>
      <c:catAx>
        <c:axId val="2137091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13710720"/>
        <c:crosses val="autoZero"/>
        <c:auto val="1"/>
        <c:lblAlgn val="ctr"/>
        <c:lblOffset val="100"/>
        <c:noMultiLvlLbl val="0"/>
      </c:catAx>
      <c:valAx>
        <c:axId val="213710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3709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100445208854012"/>
          <c:y val="0.16173653352417919"/>
          <c:w val="0.24708468501398639"/>
          <c:h val="5.322416245753594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en las distintas CCAA: Antigüedad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Sexo'!$AJ$20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Sexo'!$AJ$21:$AJ$38</c:f>
              <c:numCache>
                <c:formatCode>0.0</c:formatCode>
                <c:ptCount val="18"/>
                <c:pt idx="0">
                  <c:v>28.586345381526105</c:v>
                </c:pt>
                <c:pt idx="1">
                  <c:v>16.005469755469758</c:v>
                </c:pt>
                <c:pt idx="2">
                  <c:v>24.006410256410259</c:v>
                </c:pt>
                <c:pt idx="3">
                  <c:v>25.107142857142858</c:v>
                </c:pt>
                <c:pt idx="4">
                  <c:v>12.013681592039802</c:v>
                </c:pt>
                <c:pt idx="5">
                  <c:v>21.421875</c:v>
                </c:pt>
                <c:pt idx="6">
                  <c:v>15.551388888888889</c:v>
                </c:pt>
                <c:pt idx="7">
                  <c:v>20.553418803418804</c:v>
                </c:pt>
                <c:pt idx="8">
                  <c:v>12.119650900900901</c:v>
                </c:pt>
                <c:pt idx="9">
                  <c:v>16.985615079365079</c:v>
                </c:pt>
                <c:pt idx="10">
                  <c:v>16.822222222222223</c:v>
                </c:pt>
                <c:pt idx="11">
                  <c:v>17.059782608695652</c:v>
                </c:pt>
                <c:pt idx="12">
                  <c:v>14.870155038759691</c:v>
                </c:pt>
                <c:pt idx="13">
                  <c:v>15.020833333333334</c:v>
                </c:pt>
                <c:pt idx="14">
                  <c:v>19.907601115760112</c:v>
                </c:pt>
                <c:pt idx="15">
                  <c:v>16.291666666666668</c:v>
                </c:pt>
                <c:pt idx="16">
                  <c:v>24.022222222222222</c:v>
                </c:pt>
                <c:pt idx="17">
                  <c:v>14.065068493150685</c:v>
                </c:pt>
              </c:numCache>
            </c:numRef>
          </c:val>
        </c:ser>
        <c:ser>
          <c:idx val="1"/>
          <c:order val="1"/>
          <c:tx>
            <c:strRef>
              <c:f>'Distribución por Sexo'!$AK$20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Sexo'!$AK$21:$AK$38</c:f>
              <c:numCache>
                <c:formatCode>0.0</c:formatCode>
                <c:ptCount val="18"/>
                <c:pt idx="0">
                  <c:v>30.407181571815716</c:v>
                </c:pt>
                <c:pt idx="1">
                  <c:v>23.334699453551909</c:v>
                </c:pt>
                <c:pt idx="2">
                  <c:v>27.34090909090909</c:v>
                </c:pt>
                <c:pt idx="3">
                  <c:v>23.09090909090909</c:v>
                </c:pt>
                <c:pt idx="4">
                  <c:v>15.975757575757576</c:v>
                </c:pt>
                <c:pt idx="5">
                  <c:v>21.708333333333332</c:v>
                </c:pt>
                <c:pt idx="6">
                  <c:v>22.833333333333332</c:v>
                </c:pt>
                <c:pt idx="7">
                  <c:v>26.700757575757578</c:v>
                </c:pt>
                <c:pt idx="8">
                  <c:v>16.232539682539684</c:v>
                </c:pt>
                <c:pt idx="9">
                  <c:v>22.272336769759448</c:v>
                </c:pt>
                <c:pt idx="10">
                  <c:v>22.426666666666666</c:v>
                </c:pt>
                <c:pt idx="11">
                  <c:v>22.573899371069185</c:v>
                </c:pt>
                <c:pt idx="12">
                  <c:v>19.833333333333332</c:v>
                </c:pt>
                <c:pt idx="13">
                  <c:v>21.541666666666668</c:v>
                </c:pt>
                <c:pt idx="14">
                  <c:v>22.235294117647058</c:v>
                </c:pt>
                <c:pt idx="15">
                  <c:v>21.043478260869566</c:v>
                </c:pt>
                <c:pt idx="16">
                  <c:v>23.847222222222225</c:v>
                </c:pt>
                <c:pt idx="17">
                  <c:v>17.7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748736"/>
        <c:axId val="213750528"/>
      </c:barChart>
      <c:catAx>
        <c:axId val="213748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13750528"/>
        <c:crosses val="autoZero"/>
        <c:auto val="1"/>
        <c:lblAlgn val="ctr"/>
        <c:lblOffset val="100"/>
        <c:noMultiLvlLbl val="0"/>
      </c:catAx>
      <c:valAx>
        <c:axId val="21375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748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Cuadros</a:t>
            </a:r>
            <a:r>
              <a:rPr lang="es-ES" baseline="0"/>
              <a:t> directivos de la Carrera Fiscal</a:t>
            </a:r>
            <a:endParaRPr lang="es-ES"/>
          </a:p>
        </c:rich>
      </c:tx>
      <c:layout>
        <c:manualLayout>
          <c:xMode val="edge"/>
          <c:yMode val="edge"/>
          <c:x val="6.226415094339631E-2"/>
          <c:y val="1.567398119122256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'Distribución por Sexo'!$BG$21:$BH$21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'Distribución por Sexo'!$BG$22:$BH$22</c:f>
              <c:numCache>
                <c:formatCode>#,##0</c:formatCode>
                <c:ptCount val="2"/>
                <c:pt idx="0">
                  <c:v>48</c:v>
                </c:pt>
                <c:pt idx="1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 las distintas CCAA: Número de Fiscales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2100492834079"/>
          <c:y val="0.19630479828465375"/>
          <c:w val="0.73007177500870646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Sexo'!$E$21:$E$38</c:f>
              <c:numCache>
                <c:formatCode>General</c:formatCode>
                <c:ptCount val="18"/>
                <c:pt idx="0">
                  <c:v>79</c:v>
                </c:pt>
                <c:pt idx="1">
                  <c:v>270</c:v>
                </c:pt>
                <c:pt idx="2">
                  <c:v>39</c:v>
                </c:pt>
                <c:pt idx="3">
                  <c:v>28</c:v>
                </c:pt>
                <c:pt idx="4">
                  <c:v>67</c:v>
                </c:pt>
                <c:pt idx="5">
                  <c:v>16</c:v>
                </c:pt>
                <c:pt idx="6">
                  <c:v>60</c:v>
                </c:pt>
                <c:pt idx="7">
                  <c:v>78</c:v>
                </c:pt>
                <c:pt idx="8">
                  <c:v>296</c:v>
                </c:pt>
                <c:pt idx="9">
                  <c:v>168</c:v>
                </c:pt>
                <c:pt idx="10">
                  <c:v>30</c:v>
                </c:pt>
                <c:pt idx="11">
                  <c:v>92</c:v>
                </c:pt>
                <c:pt idx="12">
                  <c:v>43</c:v>
                </c:pt>
                <c:pt idx="13">
                  <c:v>8</c:v>
                </c:pt>
                <c:pt idx="14">
                  <c:v>239</c:v>
                </c:pt>
                <c:pt idx="15">
                  <c:v>42</c:v>
                </c:pt>
                <c:pt idx="16">
                  <c:v>15</c:v>
                </c:pt>
                <c:pt idx="17">
                  <c:v>73</c:v>
                </c:pt>
              </c:numCache>
            </c:numRef>
          </c:val>
        </c:ser>
        <c:ser>
          <c:idx val="1"/>
          <c:order val="1"/>
          <c:tx>
            <c:v>Hombre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Sexo'!$F$21:$F$38</c:f>
              <c:numCache>
                <c:formatCode>General</c:formatCode>
                <c:ptCount val="18"/>
                <c:pt idx="0">
                  <c:v>113</c:v>
                </c:pt>
                <c:pt idx="1">
                  <c:v>189</c:v>
                </c:pt>
                <c:pt idx="2">
                  <c:v>22</c:v>
                </c:pt>
                <c:pt idx="3">
                  <c:v>22</c:v>
                </c:pt>
                <c:pt idx="4">
                  <c:v>55</c:v>
                </c:pt>
                <c:pt idx="5">
                  <c:v>12</c:v>
                </c:pt>
                <c:pt idx="6">
                  <c:v>28</c:v>
                </c:pt>
                <c:pt idx="7">
                  <c:v>44</c:v>
                </c:pt>
                <c:pt idx="8">
                  <c:v>105</c:v>
                </c:pt>
                <c:pt idx="9">
                  <c:v>97</c:v>
                </c:pt>
                <c:pt idx="10">
                  <c:v>25</c:v>
                </c:pt>
                <c:pt idx="11">
                  <c:v>53</c:v>
                </c:pt>
                <c:pt idx="12">
                  <c:v>21</c:v>
                </c:pt>
                <c:pt idx="13">
                  <c:v>6</c:v>
                </c:pt>
                <c:pt idx="14">
                  <c:v>68</c:v>
                </c:pt>
                <c:pt idx="15">
                  <c:v>23</c:v>
                </c:pt>
                <c:pt idx="16">
                  <c:v>6</c:v>
                </c:pt>
                <c:pt idx="1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0416"/>
        <c:axId val="232621952"/>
      </c:barChart>
      <c:catAx>
        <c:axId val="2326204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32621952"/>
        <c:crosses val="autoZero"/>
        <c:auto val="1"/>
        <c:lblAlgn val="ctr"/>
        <c:lblOffset val="100"/>
        <c:noMultiLvlLbl val="0"/>
      </c:catAx>
      <c:valAx>
        <c:axId val="23262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2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69925899643831"/>
          <c:y val="0.40894043752090387"/>
          <c:w val="0.10811986143089142"/>
          <c:h val="0.1041492491624292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Pirámide</a:t>
            </a:r>
            <a:r>
              <a:rPr lang="es-ES" baseline="0"/>
              <a:t> edad/distribución por sexos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Sexo'!$N$20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Sexo'!$M$21:$M$30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'Distribución por Sexo'!$N$21:$N$30</c:f>
              <c:numCache>
                <c:formatCode>General</c:formatCode>
                <c:ptCount val="10"/>
                <c:pt idx="0">
                  <c:v>-53</c:v>
                </c:pt>
                <c:pt idx="1">
                  <c:v>-172</c:v>
                </c:pt>
                <c:pt idx="2">
                  <c:v>-200</c:v>
                </c:pt>
                <c:pt idx="3">
                  <c:v>-376</c:v>
                </c:pt>
                <c:pt idx="4">
                  <c:v>-261</c:v>
                </c:pt>
                <c:pt idx="5">
                  <c:v>-180</c:v>
                </c:pt>
                <c:pt idx="6">
                  <c:v>-245</c:v>
                </c:pt>
                <c:pt idx="7">
                  <c:v>-120</c:v>
                </c:pt>
                <c:pt idx="8">
                  <c:v>-29</c:v>
                </c:pt>
                <c:pt idx="9">
                  <c:v>-6</c:v>
                </c:pt>
              </c:numCache>
            </c:numRef>
          </c:val>
        </c:ser>
        <c:ser>
          <c:idx val="1"/>
          <c:order val="1"/>
          <c:tx>
            <c:strRef>
              <c:f>'Distribución por Sexo'!$O$20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Sexo'!$M$21:$M$30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'Distribución por Sexo'!$O$21:$O$30</c:f>
              <c:numCache>
                <c:formatCode>General</c:formatCode>
                <c:ptCount val="10"/>
                <c:pt idx="0">
                  <c:v>22</c:v>
                </c:pt>
                <c:pt idx="1">
                  <c:v>45</c:v>
                </c:pt>
                <c:pt idx="2">
                  <c:v>60</c:v>
                </c:pt>
                <c:pt idx="3">
                  <c:v>136</c:v>
                </c:pt>
                <c:pt idx="4">
                  <c:v>106</c:v>
                </c:pt>
                <c:pt idx="5">
                  <c:v>101</c:v>
                </c:pt>
                <c:pt idx="6">
                  <c:v>215</c:v>
                </c:pt>
                <c:pt idx="7">
                  <c:v>152</c:v>
                </c:pt>
                <c:pt idx="8">
                  <c:v>59</c:v>
                </c:pt>
                <c:pt idx="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47296"/>
        <c:axId val="233120128"/>
      </c:barChart>
      <c:catAx>
        <c:axId val="232647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low"/>
        <c:crossAx val="233120128"/>
        <c:crosses val="autoZero"/>
        <c:auto val="1"/>
        <c:lblAlgn val="ctr"/>
        <c:lblOffset val="100"/>
        <c:noMultiLvlLbl val="0"/>
      </c:catAx>
      <c:valAx>
        <c:axId val="233120128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23264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8817055762767"/>
          <c:y val="0.46033885083250042"/>
          <c:w val="0.14676796979324952"/>
          <c:h val="0.149291338582677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Mujeres</a:t>
            </a:r>
            <a:r>
              <a:rPr lang="en-US" baseline="0"/>
              <a:t> por Rango de Edad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Sexo'!$V$20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'Distribución por Sexo'!$U$21:$U$26</c:f>
              <c:strCache>
                <c:ptCount val="6"/>
                <c:pt idx="0">
                  <c:v>DE 25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Sexo'!$V$21:$V$26</c:f>
              <c:numCache>
                <c:formatCode>0%</c:formatCode>
                <c:ptCount val="6"/>
                <c:pt idx="0">
                  <c:v>0.70666666666666667</c:v>
                </c:pt>
                <c:pt idx="1">
                  <c:v>0.77987421383647804</c:v>
                </c:pt>
                <c:pt idx="2">
                  <c:v>0.72468714448236637</c:v>
                </c:pt>
                <c:pt idx="3">
                  <c:v>0.57354925775978405</c:v>
                </c:pt>
                <c:pt idx="4">
                  <c:v>0.41388888888888886</c:v>
                </c:pt>
                <c:pt idx="5">
                  <c:v>0.31578947368421051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5856"/>
        <c:axId val="233147392"/>
      </c:barChart>
      <c:catAx>
        <c:axId val="2331458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3240000" vert="horz"/>
          <a:lstStyle/>
          <a:p>
            <a:pPr>
              <a:defRPr/>
            </a:pPr>
            <a:endParaRPr lang="es-ES"/>
          </a:p>
        </c:txPr>
        <c:crossAx val="233147392"/>
        <c:crosses val="autoZero"/>
        <c:auto val="1"/>
        <c:lblAlgn val="ctr"/>
        <c:lblOffset val="100"/>
        <c:noMultiLvlLbl val="0"/>
      </c:catAx>
      <c:valAx>
        <c:axId val="233147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314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Hombres</a:t>
            </a:r>
            <a:r>
              <a:rPr lang="en-US" baseline="0"/>
              <a:t> por Rango de Edad</a:t>
            </a:r>
            <a:endParaRPr lang="en-US"/>
          </a:p>
        </c:rich>
      </c:tx>
      <c:layout>
        <c:manualLayout>
          <c:xMode val="edge"/>
          <c:yMode val="edge"/>
          <c:x val="0.17555555555555555"/>
          <c:y val="1.39860139860139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Sexo'!$AC$20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'Distribución por Sexo'!$AB$21:$AB$26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Sexo'!$AC$21:$AC$26</c:f>
              <c:numCache>
                <c:formatCode>0%</c:formatCode>
                <c:ptCount val="6"/>
                <c:pt idx="0">
                  <c:v>0.29333333333333333</c:v>
                </c:pt>
                <c:pt idx="1">
                  <c:v>0.22012578616352202</c:v>
                </c:pt>
                <c:pt idx="2">
                  <c:v>0.27531285551763368</c:v>
                </c:pt>
                <c:pt idx="3">
                  <c:v>0.42645074224021595</c:v>
                </c:pt>
                <c:pt idx="4">
                  <c:v>0.58611111111111114</c:v>
                </c:pt>
                <c:pt idx="5">
                  <c:v>0.68421052631578949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27872"/>
        <c:axId val="171733760"/>
      </c:barChart>
      <c:catAx>
        <c:axId val="1717278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3300000"/>
          <a:lstStyle/>
          <a:p>
            <a:pPr>
              <a:defRPr/>
            </a:pPr>
            <a:endParaRPr lang="es-ES"/>
          </a:p>
        </c:txPr>
        <c:crossAx val="171733760"/>
        <c:crosses val="autoZero"/>
        <c:auto val="1"/>
        <c:lblAlgn val="ctr"/>
        <c:lblOffset val="100"/>
        <c:noMultiLvlLbl val="0"/>
      </c:catAx>
      <c:valAx>
        <c:axId val="171733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727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Órganos no territoriales y CCAA</a:t>
            </a:r>
            <a:endParaRPr lang="en-US"/>
          </a:p>
        </c:rich>
      </c:tx>
      <c:layout>
        <c:manualLayout>
          <c:xMode val="edge"/>
          <c:yMode val="edge"/>
          <c:x val="0.17354250320547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556041028996"/>
          <c:y val="0.13130179040119985"/>
          <c:w val="0.8458952776791495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'Antigüedad-Edad'!$E$20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'Antigüedad-Edad'!$E$21:$E$38</c:f>
              <c:numCache>
                <c:formatCode>0</c:formatCode>
                <c:ptCount val="18"/>
                <c:pt idx="0">
                  <c:v>58.033980582524272</c:v>
                </c:pt>
                <c:pt idx="1">
                  <c:v>48.087248322147651</c:v>
                </c:pt>
                <c:pt idx="2">
                  <c:v>54.096774193548384</c:v>
                </c:pt>
                <c:pt idx="3">
                  <c:v>51.88</c:v>
                </c:pt>
                <c:pt idx="4">
                  <c:v>43.598360655737707</c:v>
                </c:pt>
                <c:pt idx="5">
                  <c:v>50.275862068965516</c:v>
                </c:pt>
                <c:pt idx="6">
                  <c:v>47.113636363636367</c:v>
                </c:pt>
                <c:pt idx="7">
                  <c:v>51.483870967741936</c:v>
                </c:pt>
                <c:pt idx="8">
                  <c:v>41.830466830466833</c:v>
                </c:pt>
                <c:pt idx="9">
                  <c:v>47.988929889298895</c:v>
                </c:pt>
                <c:pt idx="10">
                  <c:v>47.553571428571431</c:v>
                </c:pt>
                <c:pt idx="11">
                  <c:v>48.585034013605444</c:v>
                </c:pt>
                <c:pt idx="12">
                  <c:v>45.553846153846152</c:v>
                </c:pt>
                <c:pt idx="13">
                  <c:v>50.571428571428569</c:v>
                </c:pt>
                <c:pt idx="14">
                  <c:v>49.659374999999997</c:v>
                </c:pt>
                <c:pt idx="15">
                  <c:v>48.07692307692308</c:v>
                </c:pt>
                <c:pt idx="16">
                  <c:v>50.80952380952381</c:v>
                </c:pt>
                <c:pt idx="17">
                  <c:v>43.842105263157897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79552"/>
        <c:axId val="171081088"/>
      </c:barChart>
      <c:catAx>
        <c:axId val="1710795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1081088"/>
        <c:crosses val="autoZero"/>
        <c:auto val="1"/>
        <c:lblAlgn val="ctr"/>
        <c:lblOffset val="100"/>
        <c:noMultiLvlLbl val="0"/>
      </c:catAx>
      <c:valAx>
        <c:axId val="1710810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07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>
        <c:manualLayout>
          <c:xMode val="edge"/>
          <c:yMode val="edge"/>
          <c:x val="0.18823117338003503"/>
          <c:y val="1.9649122807017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8647903250273"/>
          <c:y val="0.13145550490399227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'Antigüedad-Edad'!$K$21:$K$38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'Antigüedad-Edad'!$L$21:$L$38</c:f>
              <c:numCache>
                <c:formatCode>0</c:formatCode>
                <c:ptCount val="18"/>
                <c:pt idx="0">
                  <c:v>29.673543689320386</c:v>
                </c:pt>
                <c:pt idx="1">
                  <c:v>18.973527218493661</c:v>
                </c:pt>
                <c:pt idx="2">
                  <c:v>25.22043010752688</c:v>
                </c:pt>
                <c:pt idx="3">
                  <c:v>24.2</c:v>
                </c:pt>
                <c:pt idx="4">
                  <c:v>13.773907103825136</c:v>
                </c:pt>
                <c:pt idx="5">
                  <c:v>21.485632183908049</c:v>
                </c:pt>
                <c:pt idx="6">
                  <c:v>17.84659090909091</c:v>
                </c:pt>
                <c:pt idx="7">
                  <c:v>22.651881720430108</c:v>
                </c:pt>
                <c:pt idx="8">
                  <c:v>13.143529893529895</c:v>
                </c:pt>
                <c:pt idx="9">
                  <c:v>18.90067650676507</c:v>
                </c:pt>
                <c:pt idx="10">
                  <c:v>19.133928571428573</c:v>
                </c:pt>
                <c:pt idx="11">
                  <c:v>18.999433106575964</c:v>
                </c:pt>
                <c:pt idx="12">
                  <c:v>16.585897435897436</c:v>
                </c:pt>
                <c:pt idx="13">
                  <c:v>17.791666666666668</c:v>
                </c:pt>
                <c:pt idx="14">
                  <c:v>20.372916666666665</c:v>
                </c:pt>
                <c:pt idx="15">
                  <c:v>17.942307692307693</c:v>
                </c:pt>
                <c:pt idx="16">
                  <c:v>23.952380952380953</c:v>
                </c:pt>
                <c:pt idx="17">
                  <c:v>14.674561403508774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91296"/>
        <c:axId val="171209472"/>
      </c:barChart>
      <c:catAx>
        <c:axId val="1711912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1209472"/>
        <c:crosses val="autoZero"/>
        <c:auto val="1"/>
        <c:lblAlgn val="ctr"/>
        <c:lblOffset val="100"/>
        <c:noMultiLvlLbl val="0"/>
      </c:catAx>
      <c:valAx>
        <c:axId val="171209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19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'Antigüedad-Edad'!$S$20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'Antigüedad-Edad'!$R$21:$R$26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'Antigüedad-Edad'!$S$21:$S$26</c:f>
              <c:numCache>
                <c:formatCode>General</c:formatCode>
                <c:ptCount val="6"/>
                <c:pt idx="0">
                  <c:v>64</c:v>
                </c:pt>
                <c:pt idx="1">
                  <c:v>476</c:v>
                </c:pt>
                <c:pt idx="2">
                  <c:v>879</c:v>
                </c:pt>
                <c:pt idx="3">
                  <c:v>741</c:v>
                </c:pt>
                <c:pt idx="4">
                  <c:v>360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1231488"/>
        <c:axId val="171229952"/>
      </c:barChart>
      <c:valAx>
        <c:axId val="17122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1231488"/>
        <c:crosses val="autoZero"/>
        <c:crossBetween val="between"/>
      </c:valAx>
      <c:catAx>
        <c:axId val="171231488"/>
        <c:scaling>
          <c:orientation val="minMax"/>
        </c:scaling>
        <c:delete val="0"/>
        <c:axPos val="l"/>
        <c:majorTickMark val="out"/>
        <c:minorTickMark val="none"/>
        <c:tickLblPos val="nextTo"/>
        <c:crossAx val="171229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baseline="0" smtClean="0"/>
              <a:t>Porcentaje anual de rotación por CCAA</a:t>
            </a:r>
          </a:p>
          <a:p>
            <a:pPr>
              <a:defRPr/>
            </a:pPr>
            <a:r>
              <a:rPr lang="es-ES" sz="1800" b="1" baseline="0" smtClean="0"/>
              <a:t>Índice de rotación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personal'!$H$16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'Rotación de personal'!$D$17:$D$34</c:f>
              <c:strCache>
                <c:ptCount val="18"/>
                <c:pt idx="0">
                  <c:v>Órganos 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personal'!$H$17:$H$34</c:f>
              <c:numCache>
                <c:formatCode>0%</c:formatCode>
                <c:ptCount val="18"/>
                <c:pt idx="0">
                  <c:v>9.375E-2</c:v>
                </c:pt>
                <c:pt idx="1">
                  <c:v>6.3180827886710242E-2</c:v>
                </c:pt>
                <c:pt idx="2">
                  <c:v>1.6393442622950821E-2</c:v>
                </c:pt>
                <c:pt idx="3">
                  <c:v>0.04</c:v>
                </c:pt>
                <c:pt idx="4">
                  <c:v>9.8360655737704916E-2</c:v>
                </c:pt>
                <c:pt idx="5">
                  <c:v>0.14285714285714285</c:v>
                </c:pt>
                <c:pt idx="6">
                  <c:v>0.14772727272727273</c:v>
                </c:pt>
                <c:pt idx="7">
                  <c:v>3.2786885245901641E-2</c:v>
                </c:pt>
                <c:pt idx="8">
                  <c:v>0.13216957605985039</c:v>
                </c:pt>
                <c:pt idx="9">
                  <c:v>0.10566037735849057</c:v>
                </c:pt>
                <c:pt idx="10">
                  <c:v>7.2727272727272724E-2</c:v>
                </c:pt>
                <c:pt idx="11">
                  <c:v>4.8275862068965517E-2</c:v>
                </c:pt>
                <c:pt idx="12">
                  <c:v>0.125</c:v>
                </c:pt>
                <c:pt idx="13">
                  <c:v>0.14285714285714285</c:v>
                </c:pt>
                <c:pt idx="14">
                  <c:v>0.11726384364820847</c:v>
                </c:pt>
                <c:pt idx="15">
                  <c:v>4.6153846153846156E-2</c:v>
                </c:pt>
                <c:pt idx="16">
                  <c:v>0</c:v>
                </c:pt>
                <c:pt idx="17">
                  <c:v>8.6021505376344093E-2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091840"/>
        <c:axId val="173123456"/>
      </c:barChart>
      <c:catAx>
        <c:axId val="1730918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3123456"/>
        <c:crosses val="autoZero"/>
        <c:auto val="1"/>
        <c:lblAlgn val="ctr"/>
        <c:lblOffset val="100"/>
        <c:noMultiLvlLbl val="0"/>
      </c:catAx>
      <c:valAx>
        <c:axId val="1731234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09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2020)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'Número de Fiscales - Población'!$C$21:$C$37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'Número de Fiscales - Población'!$D$21:$D$37</c:f>
              <c:numCache>
                <c:formatCode>0.00</c:formatCode>
                <c:ptCount val="17"/>
                <c:pt idx="0">
                  <c:v>5.3462207926290644</c:v>
                </c:pt>
                <c:pt idx="1">
                  <c:v>4.6236956062006032</c:v>
                </c:pt>
                <c:pt idx="2">
                  <c:v>4.8885412592882282</c:v>
                </c:pt>
                <c:pt idx="3">
                  <c:v>5.6654882141591694</c:v>
                </c:pt>
                <c:pt idx="4">
                  <c:v>4.8186302011089728</c:v>
                </c:pt>
                <c:pt idx="5">
                  <c:v>4.3288701698048522</c:v>
                </c:pt>
                <c:pt idx="6">
                  <c:v>5.0842908747814173</c:v>
                </c:pt>
                <c:pt idx="7">
                  <c:v>5.2246079817678117</c:v>
                </c:pt>
                <c:pt idx="8">
                  <c:v>5.2960078692681458</c:v>
                </c:pt>
                <c:pt idx="9">
                  <c:v>5.1512114712796544</c:v>
                </c:pt>
                <c:pt idx="10">
                  <c:v>5.3713670573687935</c:v>
                </c:pt>
                <c:pt idx="11">
                  <c:v>5.5678318514780853</c:v>
                </c:pt>
                <c:pt idx="12">
                  <c:v>4.4192198183069342</c:v>
                </c:pt>
                <c:pt idx="13">
                  <c:v>4.6072617047708722</c:v>
                </c:pt>
                <c:pt idx="14">
                  <c:v>4.3510333369480376</c:v>
                </c:pt>
                <c:pt idx="15">
                  <c:v>3.2099588208139842</c:v>
                </c:pt>
                <c:pt idx="16">
                  <c:v>4.2123838650297856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94624"/>
        <c:axId val="177554560"/>
      </c:barChart>
      <c:catAx>
        <c:axId val="1731946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7554560"/>
        <c:crosses val="autoZero"/>
        <c:auto val="1"/>
        <c:lblAlgn val="ctr"/>
        <c:lblOffset val="100"/>
        <c:noMultiLvlLbl val="0"/>
      </c:catAx>
      <c:valAx>
        <c:axId val="177554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319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'Situaciones Adtvas-Bajas enf.'!$D$21:$D$24</c:f>
              <c:strCache>
                <c:ptCount val="4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</c:strCache>
            </c:strRef>
          </c:cat>
          <c:val>
            <c:numRef>
              <c:f>'Situaciones Adtvas-Bajas enf.'!$E$21:$E$24</c:f>
              <c:numCache>
                <c:formatCode>General</c:formatCode>
                <c:ptCount val="4"/>
                <c:pt idx="0">
                  <c:v>2509</c:v>
                </c:pt>
                <c:pt idx="1">
                  <c:v>38</c:v>
                </c:pt>
                <c:pt idx="2">
                  <c:v>21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025633017167222E-2"/>
          <c:y val="0.13598993733186085"/>
          <c:w val="0.90849001912339244"/>
          <c:h val="0.8013057557688168"/>
        </c:manualLayout>
      </c:layout>
      <c:pie3DChart>
        <c:varyColors val="1"/>
        <c:ser>
          <c:idx val="0"/>
          <c:order val="0"/>
          <c:tx>
            <c:strRef>
              <c:f>'Situaciones Adtvas-Bajas enf.'!$Q$20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dLbl>
              <c:idx val="0"/>
              <c:layout>
                <c:manualLayout>
                  <c:x val="1.7405910198725158E-2"/>
                  <c:y val="-4.98499415665000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91676040494938E-4"/>
                  <c:y val="-0.10523681202496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1064170214631313E-3"/>
                  <c:y val="-5.25602613520856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9589422407794019E-5"/>
                  <c:y val="2.77908871870517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8608923884514435E-2"/>
                  <c:y val="2.61339527393167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114641919760026E-2"/>
                  <c:y val="-9.97440881447935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8522348067660648E-2"/>
                  <c:y val="-6.6786237874703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'Situaciones Adtvas-Bajas enf.'!$O$21:$O$38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Organos Estatales</c:v>
                </c:pt>
              </c:strCache>
            </c:strRef>
          </c:cat>
          <c:val>
            <c:numRef>
              <c:f>'Situaciones Adtvas-Bajas enf.'!$P$21:$P$38</c:f>
              <c:numCache>
                <c:formatCode>0%</c:formatCode>
                <c:ptCount val="18"/>
                <c:pt idx="0">
                  <c:v>0.21568627450980393</c:v>
                </c:pt>
                <c:pt idx="1">
                  <c:v>0.16393442622950818</c:v>
                </c:pt>
                <c:pt idx="2">
                  <c:v>0.08</c:v>
                </c:pt>
                <c:pt idx="3">
                  <c:v>0.16393442622950818</c:v>
                </c:pt>
                <c:pt idx="4">
                  <c:v>0.25</c:v>
                </c:pt>
                <c:pt idx="5">
                  <c:v>0.36363636363636365</c:v>
                </c:pt>
                <c:pt idx="6">
                  <c:v>0.23770491803278687</c:v>
                </c:pt>
                <c:pt idx="7">
                  <c:v>0.31421446384039903</c:v>
                </c:pt>
                <c:pt idx="8">
                  <c:v>0.14716981132075471</c:v>
                </c:pt>
                <c:pt idx="9">
                  <c:v>0.43636363636363634</c:v>
                </c:pt>
                <c:pt idx="10">
                  <c:v>0.24827586206896551</c:v>
                </c:pt>
                <c:pt idx="11">
                  <c:v>0.25</c:v>
                </c:pt>
                <c:pt idx="12">
                  <c:v>7.1428571428571425E-2</c:v>
                </c:pt>
                <c:pt idx="13">
                  <c:v>0.31921824104234525</c:v>
                </c:pt>
                <c:pt idx="14">
                  <c:v>0.32307692307692309</c:v>
                </c:pt>
                <c:pt idx="15">
                  <c:v>0.19047619047619047</c:v>
                </c:pt>
                <c:pt idx="16">
                  <c:v>0.20430107526881722</c:v>
                </c:pt>
                <c:pt idx="17">
                  <c:v>0.26041666666666669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por Sexo. Excedencias / Licencias en Materia Conciliación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093743870959448"/>
          <c:y val="0.22734618604329135"/>
          <c:w val="0.69023025579545594"/>
          <c:h val="0.40545151280550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'Exceden Lic. materia concilició'!$D$17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'Exceden Lic. materia concilició'!$C$19:$C$25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 Jornada Cuid  Hij/Fam</c:v>
                </c:pt>
                <c:pt idx="6">
                  <c:v>Red.  Jornada Enf  Gr. Fami</c:v>
                </c:pt>
              </c:strCache>
            </c:strRef>
          </c:cat>
          <c:val>
            <c:numRef>
              <c:f>'Exceden Lic. materia concilició'!$D$19:$D$25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'Exceden Lic. materia concilició'!$E$17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'Exceden Lic. materia concilició'!$C$19:$C$25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 Jornada Cuid  Hij/Fam</c:v>
                </c:pt>
                <c:pt idx="6">
                  <c:v>Red.  Jornada Enf  Gr. Fami</c:v>
                </c:pt>
              </c:strCache>
            </c:strRef>
          </c:cat>
          <c:val>
            <c:numRef>
              <c:f>'Exceden Lic. materia concilició'!$E$19:$E$25</c:f>
              <c:numCache>
                <c:formatCode>General</c:formatCode>
                <c:ptCount val="7"/>
                <c:pt idx="0">
                  <c:v>0</c:v>
                </c:pt>
                <c:pt idx="1">
                  <c:v>27</c:v>
                </c:pt>
                <c:pt idx="2">
                  <c:v>73</c:v>
                </c:pt>
                <c:pt idx="3">
                  <c:v>91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4992"/>
        <c:axId val="198326528"/>
      </c:barChart>
      <c:catAx>
        <c:axId val="19832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326528"/>
        <c:crosses val="autoZero"/>
        <c:auto val="1"/>
        <c:lblAlgn val="ctr"/>
        <c:lblOffset val="100"/>
        <c:noMultiLvlLbl val="0"/>
      </c:catAx>
      <c:valAx>
        <c:axId val="19832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8896342534707"/>
          <c:y val="0.22210590582651984"/>
          <c:w val="0.12124290346059684"/>
          <c:h val="0.140586347294245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11</c:v>
                </c:pt>
                <c:pt idx="1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2796800"/>
        <c:axId val="242812416"/>
      </c:barChart>
      <c:catAx>
        <c:axId val="24279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42812416"/>
        <c:crosses val="autoZero"/>
        <c:auto val="1"/>
        <c:lblAlgn val="ctr"/>
        <c:lblOffset val="100"/>
        <c:noMultiLvlLbl val="0"/>
      </c:catAx>
      <c:valAx>
        <c:axId val="242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9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Calificadores: Año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078206801689894E-2"/>
          <c:y val="0.33539129037441745"/>
          <c:w val="0.9134902522211461"/>
          <c:h val="0.3904084834223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Calificadores'!$K$19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'Composic. Trib Calificadores'!$J$20:$J$25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Calificadores'!$K$20:$K$25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Calificadores'!$L$19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'Composic. Trib Calificadores'!$J$20:$J$25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Calificadores'!$L$20:$L$25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8399872"/>
        <c:axId val="198401408"/>
      </c:barChart>
      <c:catAx>
        <c:axId val="1983998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640000"/>
          <a:lstStyle/>
          <a:p>
            <a:pPr>
              <a:defRPr/>
            </a:pPr>
            <a:endParaRPr lang="es-ES"/>
          </a:p>
        </c:txPr>
        <c:crossAx val="198401408"/>
        <c:crosses val="autoZero"/>
        <c:auto val="1"/>
        <c:lblAlgn val="ctr"/>
        <c:lblOffset val="100"/>
        <c:noMultiLvlLbl val="0"/>
      </c:catAx>
      <c:valAx>
        <c:axId val="19840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399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 (Comparativa)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Calificadores'!$U$48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numRef>
              <c:f>'Composic. Trib Calificadores'!$V$47:$X$47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'Composic. Trib Calificadores'!$V$48:$X$48</c:f>
              <c:numCache>
                <c:formatCode>General</c:formatCode>
                <c:ptCount val="3"/>
                <c:pt idx="0">
                  <c:v>24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Calificadores'!$U$49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numRef>
              <c:f>'Composic. Trib Calificadores'!$V$47:$X$47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'Composic. Trib Calificadores'!$V$49:$X$49</c:f>
              <c:numCache>
                <c:formatCode>General</c:formatCode>
                <c:ptCount val="3"/>
                <c:pt idx="0">
                  <c:v>30</c:v>
                </c:pt>
                <c:pt idx="1">
                  <c:v>32</c:v>
                </c:pt>
                <c:pt idx="2">
                  <c:v>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2642944"/>
        <c:axId val="202644480"/>
      </c:barChart>
      <c:catAx>
        <c:axId val="202642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44480"/>
        <c:crosses val="autoZero"/>
        <c:auto val="1"/>
        <c:lblAlgn val="ctr"/>
        <c:lblOffset val="100"/>
        <c:noMultiLvlLbl val="0"/>
      </c:catAx>
      <c:valAx>
        <c:axId val="202644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2642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Calificadores. Comparativa (Sólo Fiscales)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Calificadores'!$AB$48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numRef>
              <c:f>'Composic. Trib Calificadores'!$AC$47:$AE$47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'Composic. Trib Calificadores'!$AC$48:$AE$48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Calificadores'!$AB$49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numRef>
              <c:f>'Composic. Trib Calificadores'!$AC$47:$AE$47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'Composic. Trib Calificadores'!$AC$49:$AE$49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2695808"/>
        <c:axId val="202697344"/>
      </c:barChart>
      <c:catAx>
        <c:axId val="202695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97344"/>
        <c:crosses val="autoZero"/>
        <c:auto val="1"/>
        <c:lblAlgn val="ctr"/>
        <c:lblOffset val="100"/>
        <c:noMultiLvlLbl val="0"/>
      </c:catAx>
      <c:valAx>
        <c:axId val="2026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695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Composicion de los Tribunales Calificadores: año 2020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Calificadores'!$D$19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'Composic. Trib Calificadores'!$C$20:$C$25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Calificadores'!$D$20:$D$25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Calificadores'!$E$19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'Composic. Trib Calificadores'!$C$20:$C$25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Calificadores'!$E$20:$E$25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3623552"/>
        <c:axId val="213625088"/>
      </c:barChart>
      <c:catAx>
        <c:axId val="2136235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3420000"/>
          <a:lstStyle/>
          <a:p>
            <a:pPr>
              <a:defRPr/>
            </a:pPr>
            <a:endParaRPr lang="es-ES"/>
          </a:p>
        </c:txPr>
        <c:crossAx val="213625088"/>
        <c:crosses val="autoZero"/>
        <c:auto val="1"/>
        <c:lblAlgn val="ctr"/>
        <c:lblOffset val="100"/>
        <c:noMultiLvlLbl val="0"/>
      </c:catAx>
      <c:valAx>
        <c:axId val="21362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23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Presidencia de los Tribunales Calificadores 2017/2018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349518810148732E-2"/>
          <c:y val="0.23790704456516579"/>
          <c:w val="0.74458202099737536"/>
          <c:h val="0.62909275875399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'Composic. Trib Calificadores'!$AN$21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multiLvlStrRef>
              <c:f>'Composic. Trib Calificadores'!$AO$19:$AR$20</c:f>
              <c:multiLvlStrCache>
                <c:ptCount val="4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</c:lvl>
              </c:multiLvlStrCache>
            </c:multiLvlStrRef>
          </c:cat>
          <c:val>
            <c:numRef>
              <c:f>'Composic. Trib Calificadores'!$AO$21:$AR$21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Calificadores'!$AN$22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multiLvlStrRef>
              <c:f>'Composic. Trib Calificadores'!$AO$19:$AR$20</c:f>
              <c:multiLvlStrCache>
                <c:ptCount val="4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</c:lvl>
              </c:multiLvlStrCache>
            </c:multiLvlStrRef>
          </c:cat>
          <c:val>
            <c:numRef>
              <c:f>'Composic. Trib Calificadores'!$AO$22:$AR$22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46336"/>
        <c:axId val="214070016"/>
      </c:barChart>
      <c:catAx>
        <c:axId val="2136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070016"/>
        <c:crosses val="autoZero"/>
        <c:auto val="1"/>
        <c:lblAlgn val="ctr"/>
        <c:lblOffset val="100"/>
        <c:noMultiLvlLbl val="0"/>
      </c:catAx>
      <c:valAx>
        <c:axId val="2140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Calificadores: Año 2018</a:t>
            </a:r>
          </a:p>
        </c:rich>
      </c:tx>
      <c:layout>
        <c:manualLayout>
          <c:xMode val="edge"/>
          <c:yMode val="edge"/>
          <c:x val="0.1040551882886297"/>
          <c:y val="2.29885057471264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8206801689894E-2"/>
          <c:y val="0.33539129037441745"/>
          <c:w val="0.9134902522211461"/>
          <c:h val="0.3904084834223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Calificadores'!$Q$19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'Composic. Trib Calificadores'!$P$20:$P$25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Calificadores'!$Q$20:$Q$25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'Composic. Trib Calificadores'!$R$19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'Composic. Trib Calificadores'!$P$20:$P$25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Calificadores'!$R$20:$R$25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6461184"/>
        <c:axId val="246463104"/>
      </c:barChart>
      <c:catAx>
        <c:axId val="2464611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640000"/>
          <a:lstStyle/>
          <a:p>
            <a:pPr>
              <a:defRPr/>
            </a:pPr>
            <a:endParaRPr lang="es-ES"/>
          </a:p>
        </c:txPr>
        <c:crossAx val="246463104"/>
        <c:crosses val="autoZero"/>
        <c:auto val="1"/>
        <c:lblAlgn val="ctr"/>
        <c:lblOffset val="100"/>
        <c:noMultiLvlLbl val="0"/>
      </c:catAx>
      <c:valAx>
        <c:axId val="24646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461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1973061166797046"/>
          <c:y val="3.3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Fiscales de Sala de la Audiencia Nacional, Fiscalías Especiales  y ante Órganos Constitucionales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060160"/>
        <c:axId val="244063232"/>
      </c:barChart>
      <c:catAx>
        <c:axId val="244060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44063232"/>
        <c:crosses val="autoZero"/>
        <c:auto val="1"/>
        <c:lblAlgn val="ctr"/>
        <c:lblOffset val="100"/>
        <c:noMultiLvlLbl val="0"/>
      </c:catAx>
      <c:valAx>
        <c:axId val="24406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6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9876371662692504E-2"/>
          <c:y val="0.129872754405362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44683904"/>
        <c:axId val="244676480"/>
      </c:barChart>
      <c:valAx>
        <c:axId val="24467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83904"/>
        <c:crosses val="autoZero"/>
        <c:crossBetween val="between"/>
      </c:valAx>
      <c:catAx>
        <c:axId val="24468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44676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26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892672"/>
        <c:axId val="250894208"/>
      </c:barChart>
      <c:catAx>
        <c:axId val="250892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50894208"/>
        <c:crosses val="autoZero"/>
        <c:auto val="1"/>
        <c:lblAlgn val="ctr"/>
        <c:lblOffset val="100"/>
        <c:noMultiLvlLbl val="0"/>
      </c:catAx>
      <c:valAx>
        <c:axId val="2508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89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7" Type="http://schemas.openxmlformats.org/officeDocument/2006/relationships/chart" Target="../charts/chart35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9.xml"/><Relationship Id="rId7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Inicio!A1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57149</xdr:colOff>
      <xdr:row>7</xdr:row>
      <xdr:rowOff>142875</xdr:rowOff>
    </xdr:to>
    <xdr:sp macro="" textlink="">
      <xdr:nvSpPr>
        <xdr:cNvPr id="5" name="4 Rectángulo redondeado"/>
        <xdr:cNvSpPr/>
      </xdr:nvSpPr>
      <xdr:spPr>
        <a:xfrm>
          <a:off x="762000" y="190500"/>
          <a:ext cx="99631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114301</xdr:colOff>
      <xdr:row>8</xdr:row>
      <xdr:rowOff>123825</xdr:rowOff>
    </xdr:from>
    <xdr:to>
      <xdr:col>14</xdr:col>
      <xdr:colOff>28575</xdr:colOff>
      <xdr:row>11</xdr:row>
      <xdr:rowOff>180974</xdr:rowOff>
    </xdr:to>
    <xdr:sp macro="" textlink="">
      <xdr:nvSpPr>
        <xdr:cNvPr id="6" name="4 Rectángulo redondeado"/>
        <xdr:cNvSpPr/>
      </xdr:nvSpPr>
      <xdr:spPr>
        <a:xfrm>
          <a:off x="876301" y="1647825"/>
          <a:ext cx="9820274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2021</a:t>
          </a:r>
        </a:p>
      </xdr:txBody>
    </xdr:sp>
    <xdr:clientData/>
  </xdr:twoCellAnchor>
  <xdr:twoCellAnchor editAs="oneCell">
    <xdr:from>
      <xdr:col>1</xdr:col>
      <xdr:colOff>238126</xdr:colOff>
      <xdr:row>1</xdr:row>
      <xdr:rowOff>66675</xdr:rowOff>
    </xdr:from>
    <xdr:to>
      <xdr:col>2</xdr:col>
      <xdr:colOff>619125</xdr:colOff>
      <xdr:row>7</xdr:row>
      <xdr:rowOff>47625</xdr:rowOff>
    </xdr:to>
    <xdr:pic>
      <xdr:nvPicPr>
        <xdr:cNvPr id="7" name="6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00126" y="257175"/>
          <a:ext cx="1142999" cy="1123950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28</xdr:row>
      <xdr:rowOff>85725</xdr:rowOff>
    </xdr:from>
    <xdr:to>
      <xdr:col>13</xdr:col>
      <xdr:colOff>19050</xdr:colOff>
      <xdr:row>46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295275</xdr:colOff>
      <xdr:row>28</xdr:row>
      <xdr:rowOff>114300</xdr:rowOff>
    </xdr:from>
    <xdr:to>
      <xdr:col>25</xdr:col>
      <xdr:colOff>504825</xdr:colOff>
      <xdr:row>43</xdr:row>
      <xdr:rowOff>152400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485774</xdr:colOff>
      <xdr:row>28</xdr:row>
      <xdr:rowOff>95251</xdr:rowOff>
    </xdr:from>
    <xdr:to>
      <xdr:col>30</xdr:col>
      <xdr:colOff>666750</xdr:colOff>
      <xdr:row>43</xdr:row>
      <xdr:rowOff>123825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553844</xdr:colOff>
      <xdr:row>3</xdr:row>
      <xdr:rowOff>57150</xdr:rowOff>
    </xdr:from>
    <xdr:to>
      <xdr:col>31</xdr:col>
      <xdr:colOff>182369</xdr:colOff>
      <xdr:row>4</xdr:row>
      <xdr:rowOff>161925</xdr:rowOff>
    </xdr:to>
    <xdr:sp macro="" textlink="">
      <xdr:nvSpPr>
        <xdr:cNvPr id="10" name="9 Pentágono">
          <a:hlinkClick xmlns:r="http://schemas.openxmlformats.org/officeDocument/2006/relationships" r:id="rId4"/>
        </xdr:cNvPr>
        <xdr:cNvSpPr/>
      </xdr:nvSpPr>
      <xdr:spPr>
        <a:xfrm flipH="1">
          <a:off x="18051269" y="6000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476250</xdr:colOff>
      <xdr:row>1</xdr:row>
      <xdr:rowOff>0</xdr:rowOff>
    </xdr:from>
    <xdr:to>
      <xdr:col>20</xdr:col>
      <xdr:colOff>714374</xdr:colOff>
      <xdr:row>8</xdr:row>
      <xdr:rowOff>19050</xdr:rowOff>
    </xdr:to>
    <xdr:sp macro="" textlink="">
      <xdr:nvSpPr>
        <xdr:cNvPr id="11" name="10 Rectángulo redondeado"/>
        <xdr:cNvSpPr/>
      </xdr:nvSpPr>
      <xdr:spPr>
        <a:xfrm>
          <a:off x="476250" y="180975"/>
          <a:ext cx="153733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448253</xdr:colOff>
      <xdr:row>9</xdr:row>
      <xdr:rowOff>142875</xdr:rowOff>
    </xdr:from>
    <xdr:to>
      <xdr:col>20</xdr:col>
      <xdr:colOff>657225</xdr:colOff>
      <xdr:row>12</xdr:row>
      <xdr:rowOff>95249</xdr:rowOff>
    </xdr:to>
    <xdr:sp macro="" textlink="">
      <xdr:nvSpPr>
        <xdr:cNvPr id="12" name="11 Rectángulo redondeado"/>
        <xdr:cNvSpPr/>
      </xdr:nvSpPr>
      <xdr:spPr>
        <a:xfrm>
          <a:off x="448253" y="1771650"/>
          <a:ext cx="15344197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Composición de los Tribunales Calificadores</a:t>
          </a:r>
        </a:p>
      </xdr:txBody>
    </xdr:sp>
    <xdr:clientData/>
  </xdr:twoCellAnchor>
  <xdr:twoCellAnchor>
    <xdr:from>
      <xdr:col>1</xdr:col>
      <xdr:colOff>390525</xdr:colOff>
      <xdr:row>28</xdr:row>
      <xdr:rowOff>85725</xdr:rowOff>
    </xdr:from>
    <xdr:to>
      <xdr:col>6</xdr:col>
      <xdr:colOff>428625</xdr:colOff>
      <xdr:row>46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485775</xdr:colOff>
      <xdr:row>28</xdr:row>
      <xdr:rowOff>104775</xdr:rowOff>
    </xdr:from>
    <xdr:to>
      <xdr:col>45</xdr:col>
      <xdr:colOff>142875</xdr:colOff>
      <xdr:row>48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171450</xdr:colOff>
      <xdr:row>28</xdr:row>
      <xdr:rowOff>76200</xdr:rowOff>
    </xdr:from>
    <xdr:to>
      <xdr:col>18</xdr:col>
      <xdr:colOff>657225</xdr:colOff>
      <xdr:row>46</xdr:row>
      <xdr:rowOff>85725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133350</xdr:rowOff>
    </xdr:from>
    <xdr:to>
      <xdr:col>6</xdr:col>
      <xdr:colOff>714375</xdr:colOff>
      <xdr:row>40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215264</xdr:colOff>
      <xdr:row>45</xdr:row>
      <xdr:rowOff>111496</xdr:rowOff>
    </xdr:from>
    <xdr:to>
      <xdr:col>6</xdr:col>
      <xdr:colOff>552449</xdr:colOff>
      <xdr:row>68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771524</xdr:colOff>
      <xdr:row>25</xdr:row>
      <xdr:rowOff>139065</xdr:rowOff>
    </xdr:from>
    <xdr:to>
      <xdr:col>14</xdr:col>
      <xdr:colOff>47624</xdr:colOff>
      <xdr:row>40</xdr:row>
      <xdr:rowOff>108585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312420</xdr:colOff>
      <xdr:row>46</xdr:row>
      <xdr:rowOff>9525</xdr:rowOff>
    </xdr:from>
    <xdr:to>
      <xdr:col>13</xdr:col>
      <xdr:colOff>586740</xdr:colOff>
      <xdr:row>64</xdr:row>
      <xdr:rowOff>104775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38100</xdr:colOff>
      <xdr:row>24</xdr:row>
      <xdr:rowOff>95250</xdr:rowOff>
    </xdr:from>
    <xdr:to>
      <xdr:col>21</xdr:col>
      <xdr:colOff>85725</xdr:colOff>
      <xdr:row>40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257175</xdr:colOff>
      <xdr:row>43</xdr:row>
      <xdr:rowOff>160102</xdr:rowOff>
    </xdr:from>
    <xdr:to>
      <xdr:col>21</xdr:col>
      <xdr:colOff>28575</xdr:colOff>
      <xdr:row>65</xdr:row>
      <xdr:rowOff>76199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666751</xdr:colOff>
      <xdr:row>6</xdr:row>
      <xdr:rowOff>114300</xdr:rowOff>
    </xdr:from>
    <xdr:to>
      <xdr:col>24</xdr:col>
      <xdr:colOff>276226</xdr:colOff>
      <xdr:row>9</xdr:row>
      <xdr:rowOff>47625</xdr:rowOff>
    </xdr:to>
    <xdr:sp macro="" textlink="">
      <xdr:nvSpPr>
        <xdr:cNvPr id="11" name="10 Pentágono">
          <a:hlinkClick xmlns:r="http://schemas.openxmlformats.org/officeDocument/2006/relationships" r:id="rId7"/>
        </xdr:cNvPr>
        <xdr:cNvSpPr/>
      </xdr:nvSpPr>
      <xdr:spPr>
        <a:xfrm flipH="1">
          <a:off x="20602576" y="97155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695325</xdr:colOff>
      <xdr:row>1</xdr:row>
      <xdr:rowOff>1</xdr:rowOff>
    </xdr:from>
    <xdr:to>
      <xdr:col>21</xdr:col>
      <xdr:colOff>85725</xdr:colOff>
      <xdr:row>7</xdr:row>
      <xdr:rowOff>152400</xdr:rowOff>
    </xdr:to>
    <xdr:sp macro="" textlink="">
      <xdr:nvSpPr>
        <xdr:cNvPr id="12" name="11 Rectángulo redondeado"/>
        <xdr:cNvSpPr/>
      </xdr:nvSpPr>
      <xdr:spPr>
        <a:xfrm>
          <a:off x="695325" y="190501"/>
          <a:ext cx="20097750" cy="12953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733424</xdr:colOff>
      <xdr:row>10</xdr:row>
      <xdr:rowOff>0</xdr:rowOff>
    </xdr:from>
    <xdr:to>
      <xdr:col>21</xdr:col>
      <xdr:colOff>171449</xdr:colOff>
      <xdr:row>13</xdr:row>
      <xdr:rowOff>57149</xdr:rowOff>
    </xdr:to>
    <xdr:sp macro="" textlink="">
      <xdr:nvSpPr>
        <xdr:cNvPr id="13" name="4 Rectángulo redondeado"/>
        <xdr:cNvSpPr/>
      </xdr:nvSpPr>
      <xdr:spPr>
        <a:xfrm>
          <a:off x="733424" y="1905000"/>
          <a:ext cx="201453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 General del Estado y Órganos Centrales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25</xdr:row>
      <xdr:rowOff>85725</xdr:rowOff>
    </xdr:from>
    <xdr:to>
      <xdr:col>6</xdr:col>
      <xdr:colOff>654310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41</xdr:row>
      <xdr:rowOff>114300</xdr:rowOff>
    </xdr:from>
    <xdr:to>
      <xdr:col>6</xdr:col>
      <xdr:colOff>667694</xdr:colOff>
      <xdr:row>56</xdr:row>
      <xdr:rowOff>114300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25</xdr:row>
      <xdr:rowOff>85725</xdr:rowOff>
    </xdr:from>
    <xdr:to>
      <xdr:col>14</xdr:col>
      <xdr:colOff>17635</xdr:colOff>
      <xdr:row>39</xdr:row>
      <xdr:rowOff>17145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51436</xdr:colOff>
      <xdr:row>41</xdr:row>
      <xdr:rowOff>121920</xdr:rowOff>
    </xdr:from>
    <xdr:to>
      <xdr:col>14</xdr:col>
      <xdr:colOff>352426</xdr:colOff>
      <xdr:row>56</xdr:row>
      <xdr:rowOff>121920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28575</xdr:colOff>
      <xdr:row>25</xdr:row>
      <xdr:rowOff>85725</xdr:rowOff>
    </xdr:from>
    <xdr:to>
      <xdr:col>21</xdr:col>
      <xdr:colOff>13837</xdr:colOff>
      <xdr:row>39</xdr:row>
      <xdr:rowOff>55245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41910</xdr:colOff>
      <xdr:row>25</xdr:row>
      <xdr:rowOff>104775</xdr:rowOff>
    </xdr:from>
    <xdr:to>
      <xdr:col>27</xdr:col>
      <xdr:colOff>379019</xdr:colOff>
      <xdr:row>39</xdr:row>
      <xdr:rowOff>114300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1943101</xdr:colOff>
      <xdr:row>3</xdr:row>
      <xdr:rowOff>0</xdr:rowOff>
    </xdr:from>
    <xdr:to>
      <xdr:col>26</xdr:col>
      <xdr:colOff>47626</xdr:colOff>
      <xdr:row>4</xdr:row>
      <xdr:rowOff>171450</xdr:rowOff>
    </xdr:to>
    <xdr:sp macro="" textlink="">
      <xdr:nvSpPr>
        <xdr:cNvPr id="26" name="25 Pentágono">
          <a:hlinkClick xmlns:r="http://schemas.openxmlformats.org/officeDocument/2006/relationships" r:id="rId7"/>
        </xdr:cNvPr>
        <xdr:cNvSpPr/>
      </xdr:nvSpPr>
      <xdr:spPr>
        <a:xfrm flipH="1">
          <a:off x="24117301" y="57150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38099</xdr:colOff>
      <xdr:row>0</xdr:row>
      <xdr:rowOff>180975</xdr:rowOff>
    </xdr:from>
    <xdr:to>
      <xdr:col>24</xdr:col>
      <xdr:colOff>523875</xdr:colOff>
      <xdr:row>7</xdr:row>
      <xdr:rowOff>133350</xdr:rowOff>
    </xdr:to>
    <xdr:sp macro="" textlink="">
      <xdr:nvSpPr>
        <xdr:cNvPr id="27" name="26 Rectángulo redondeado"/>
        <xdr:cNvSpPr/>
      </xdr:nvSpPr>
      <xdr:spPr>
        <a:xfrm>
          <a:off x="771524" y="180975"/>
          <a:ext cx="22659976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overflow" horzOverflow="overflow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76200</xdr:colOff>
      <xdr:row>9</xdr:row>
      <xdr:rowOff>85725</xdr:rowOff>
    </xdr:from>
    <xdr:to>
      <xdr:col>24</xdr:col>
      <xdr:colOff>657225</xdr:colOff>
      <xdr:row>12</xdr:row>
      <xdr:rowOff>142874</xdr:rowOff>
    </xdr:to>
    <xdr:sp macro="" textlink="">
      <xdr:nvSpPr>
        <xdr:cNvPr id="28" name="4 Rectángulo redondeado"/>
        <xdr:cNvSpPr/>
      </xdr:nvSpPr>
      <xdr:spPr>
        <a:xfrm>
          <a:off x="809625" y="1800225"/>
          <a:ext cx="2275522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Fiscalías Territoriales</a:t>
          </a:r>
        </a:p>
      </xdr:txBody>
    </xdr:sp>
    <xdr:clientData/>
  </xdr:twoCellAnchor>
  <xdr:twoCellAnchor>
    <xdr:from>
      <xdr:col>17</xdr:col>
      <xdr:colOff>0</xdr:colOff>
      <xdr:row>42</xdr:row>
      <xdr:rowOff>0</xdr:rowOff>
    </xdr:from>
    <xdr:to>
      <xdr:col>21</xdr:col>
      <xdr:colOff>367665</xdr:colOff>
      <xdr:row>57</xdr:row>
      <xdr:rowOff>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390525</xdr:colOff>
      <xdr:row>41</xdr:row>
      <xdr:rowOff>152400</xdr:rowOff>
    </xdr:from>
    <xdr:to>
      <xdr:col>27</xdr:col>
      <xdr:colOff>691515</xdr:colOff>
      <xdr:row>56</xdr:row>
      <xdr:rowOff>152400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742950</xdr:colOff>
      <xdr:row>41</xdr:row>
      <xdr:rowOff>228600</xdr:rowOff>
    </xdr:from>
    <xdr:to>
      <xdr:col>44</xdr:col>
      <xdr:colOff>0</xdr:colOff>
      <xdr:row>63</xdr:row>
      <xdr:rowOff>161926</xdr:rowOff>
    </xdr:to>
    <xdr:graphicFrame macro="">
      <xdr:nvGraphicFramePr>
        <xdr:cNvPr id="512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514350</xdr:colOff>
      <xdr:row>41</xdr:row>
      <xdr:rowOff>180975</xdr:rowOff>
    </xdr:from>
    <xdr:to>
      <xdr:col>37</xdr:col>
      <xdr:colOff>676275</xdr:colOff>
      <xdr:row>64</xdr:row>
      <xdr:rowOff>9525</xdr:rowOff>
    </xdr:to>
    <xdr:graphicFrame macro="">
      <xdr:nvGraphicFramePr>
        <xdr:cNvPr id="512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438150</xdr:colOff>
      <xdr:row>23</xdr:row>
      <xdr:rowOff>9525</xdr:rowOff>
    </xdr:from>
    <xdr:to>
      <xdr:col>62</xdr:col>
      <xdr:colOff>152400</xdr:colOff>
      <xdr:row>39</xdr:row>
      <xdr:rowOff>0</xdr:rowOff>
    </xdr:to>
    <xdr:graphicFrame macro="">
      <xdr:nvGraphicFramePr>
        <xdr:cNvPr id="512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41</xdr:row>
      <xdr:rowOff>428624</xdr:rowOff>
    </xdr:from>
    <xdr:to>
      <xdr:col>9</xdr:col>
      <xdr:colOff>0</xdr:colOff>
      <xdr:row>65</xdr:row>
      <xdr:rowOff>95249</xdr:rowOff>
    </xdr:to>
    <xdr:graphicFrame macro="">
      <xdr:nvGraphicFramePr>
        <xdr:cNvPr id="512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257175</xdr:colOff>
      <xdr:row>39</xdr:row>
      <xdr:rowOff>108584</xdr:rowOff>
    </xdr:from>
    <xdr:to>
      <xdr:col>18</xdr:col>
      <xdr:colOff>238125</xdr:colOff>
      <xdr:row>56</xdr:row>
      <xdr:rowOff>9524</xdr:rowOff>
    </xdr:to>
    <xdr:graphicFrame macro="">
      <xdr:nvGraphicFramePr>
        <xdr:cNvPr id="512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333375</xdr:colOff>
      <xdr:row>32</xdr:row>
      <xdr:rowOff>66675</xdr:rowOff>
    </xdr:from>
    <xdr:to>
      <xdr:col>24</xdr:col>
      <xdr:colOff>304800</xdr:colOff>
      <xdr:row>44</xdr:row>
      <xdr:rowOff>152400</xdr:rowOff>
    </xdr:to>
    <xdr:graphicFrame macro="">
      <xdr:nvGraphicFramePr>
        <xdr:cNvPr id="512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390526</xdr:colOff>
      <xdr:row>32</xdr:row>
      <xdr:rowOff>123825</xdr:rowOff>
    </xdr:from>
    <xdr:to>
      <xdr:col>31</xdr:col>
      <xdr:colOff>361950</xdr:colOff>
      <xdr:row>44</xdr:row>
      <xdr:rowOff>123825</xdr:rowOff>
    </xdr:to>
    <xdr:graphicFrame macro="">
      <xdr:nvGraphicFramePr>
        <xdr:cNvPr id="512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409576</xdr:colOff>
      <xdr:row>4</xdr:row>
      <xdr:rowOff>161925</xdr:rowOff>
    </xdr:from>
    <xdr:to>
      <xdr:col>27</xdr:col>
      <xdr:colOff>828676</xdr:colOff>
      <xdr:row>6</xdr:row>
      <xdr:rowOff>142875</xdr:rowOff>
    </xdr:to>
    <xdr:sp macro="" textlink="">
      <xdr:nvSpPr>
        <xdr:cNvPr id="9" name="8 Pentágono">
          <a:hlinkClick xmlns:r="http://schemas.openxmlformats.org/officeDocument/2006/relationships" r:id="rId8"/>
        </xdr:cNvPr>
        <xdr:cNvSpPr/>
      </xdr:nvSpPr>
      <xdr:spPr>
        <a:xfrm flipH="1">
          <a:off x="20402551" y="923925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85725</xdr:rowOff>
    </xdr:from>
    <xdr:to>
      <xdr:col>24</xdr:col>
      <xdr:colOff>723900</xdr:colOff>
      <xdr:row>8</xdr:row>
      <xdr:rowOff>38100</xdr:rowOff>
    </xdr:to>
    <xdr:sp macro="" textlink="">
      <xdr:nvSpPr>
        <xdr:cNvPr id="10" name="9 Rectángulo redondeado"/>
        <xdr:cNvSpPr/>
      </xdr:nvSpPr>
      <xdr:spPr>
        <a:xfrm>
          <a:off x="733425" y="276225"/>
          <a:ext cx="192976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114300</xdr:rowOff>
    </xdr:from>
    <xdr:to>
      <xdr:col>26</xdr:col>
      <xdr:colOff>47625</xdr:colOff>
      <xdr:row>12</xdr:row>
      <xdr:rowOff>171449</xdr:rowOff>
    </xdr:to>
    <xdr:sp macro="" textlink="">
      <xdr:nvSpPr>
        <xdr:cNvPr id="11" name="4 Rectángulo redondeado"/>
        <xdr:cNvSpPr/>
      </xdr:nvSpPr>
      <xdr:spPr>
        <a:xfrm>
          <a:off x="762000" y="1828800"/>
          <a:ext cx="2005965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la Carrera Fiscal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40</xdr:row>
      <xdr:rowOff>114300</xdr:rowOff>
    </xdr:from>
    <xdr:to>
      <xdr:col>6</xdr:col>
      <xdr:colOff>485775</xdr:colOff>
      <xdr:row>63</xdr:row>
      <xdr:rowOff>0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40</xdr:row>
      <xdr:rowOff>66675</xdr:rowOff>
    </xdr:from>
    <xdr:to>
      <xdr:col>13</xdr:col>
      <xdr:colOff>28575</xdr:colOff>
      <xdr:row>64</xdr:row>
      <xdr:rowOff>19050</xdr:rowOff>
    </xdr:to>
    <xdr:graphicFrame macro="">
      <xdr:nvGraphicFramePr>
        <xdr:cNvPr id="10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333375</xdr:colOff>
      <xdr:row>29</xdr:row>
      <xdr:rowOff>0</xdr:rowOff>
    </xdr:from>
    <xdr:to>
      <xdr:col>21</xdr:col>
      <xdr:colOff>333375</xdr:colOff>
      <xdr:row>45</xdr:row>
      <xdr:rowOff>66675</xdr:rowOff>
    </xdr:to>
    <xdr:graphicFrame macro="">
      <xdr:nvGraphicFramePr>
        <xdr:cNvPr id="10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276226</xdr:colOff>
      <xdr:row>3</xdr:row>
      <xdr:rowOff>76200</xdr:rowOff>
    </xdr:from>
    <xdr:to>
      <xdr:col>25</xdr:col>
      <xdr:colOff>666751</xdr:colOff>
      <xdr:row>5</xdr:row>
      <xdr:rowOff>57150</xdr:rowOff>
    </xdr:to>
    <xdr:sp macro="" textlink="">
      <xdr:nvSpPr>
        <xdr:cNvPr id="11" name="10 Pentágono">
          <a:hlinkClick xmlns:r="http://schemas.openxmlformats.org/officeDocument/2006/relationships" r:id="rId4"/>
        </xdr:cNvPr>
        <xdr:cNvSpPr/>
      </xdr:nvSpPr>
      <xdr:spPr>
        <a:xfrm flipH="1">
          <a:off x="22212301" y="619125"/>
          <a:ext cx="1152525" cy="3429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190501</xdr:colOff>
      <xdr:row>1</xdr:row>
      <xdr:rowOff>0</xdr:rowOff>
    </xdr:from>
    <xdr:to>
      <xdr:col>22</xdr:col>
      <xdr:colOff>457201</xdr:colOff>
      <xdr:row>8</xdr:row>
      <xdr:rowOff>19050</xdr:rowOff>
    </xdr:to>
    <xdr:sp macro="" textlink="">
      <xdr:nvSpPr>
        <xdr:cNvPr id="12" name="11 Rectángulo redondeado"/>
        <xdr:cNvSpPr/>
      </xdr:nvSpPr>
      <xdr:spPr>
        <a:xfrm>
          <a:off x="962026" y="180975"/>
          <a:ext cx="206692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257175</xdr:colOff>
      <xdr:row>9</xdr:row>
      <xdr:rowOff>133350</xdr:rowOff>
    </xdr:from>
    <xdr:to>
      <xdr:col>22</xdr:col>
      <xdr:colOff>457200</xdr:colOff>
      <xdr:row>13</xdr:row>
      <xdr:rowOff>38099</xdr:rowOff>
    </xdr:to>
    <xdr:sp macro="" textlink="">
      <xdr:nvSpPr>
        <xdr:cNvPr id="13" name="4 Rectángulo redondeado"/>
        <xdr:cNvSpPr/>
      </xdr:nvSpPr>
      <xdr:spPr>
        <a:xfrm>
          <a:off x="1028700" y="1762125"/>
          <a:ext cx="206025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Indicadores Sociológicos de la Carrera Fiscal / Antigüedad - Edad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14</xdr:row>
      <xdr:rowOff>161925</xdr:rowOff>
    </xdr:from>
    <xdr:to>
      <xdr:col>17</xdr:col>
      <xdr:colOff>152400</xdr:colOff>
      <xdr:row>34</xdr:row>
      <xdr:rowOff>152400</xdr:rowOff>
    </xdr:to>
    <xdr:graphicFrame macro="">
      <xdr:nvGraphicFramePr>
        <xdr:cNvPr id="133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104775</xdr:colOff>
      <xdr:row>3</xdr:row>
      <xdr:rowOff>104775</xdr:rowOff>
    </xdr:from>
    <xdr:to>
      <xdr:col>22</xdr:col>
      <xdr:colOff>495300</xdr:colOff>
      <xdr:row>5</xdr:row>
      <xdr:rowOff>66675</xdr:rowOff>
    </xdr:to>
    <xdr:sp macro="" textlink="">
      <xdr:nvSpPr>
        <xdr:cNvPr id="3" name="2 Pentágono">
          <a:hlinkClick xmlns:r="http://schemas.openxmlformats.org/officeDocument/2006/relationships" r:id="rId2"/>
        </xdr:cNvPr>
        <xdr:cNvSpPr/>
      </xdr:nvSpPr>
      <xdr:spPr>
        <a:xfrm flipH="1">
          <a:off x="17516475" y="647700"/>
          <a:ext cx="11525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104776</xdr:colOff>
      <xdr:row>1</xdr:row>
      <xdr:rowOff>0</xdr:rowOff>
    </xdr:from>
    <xdr:to>
      <xdr:col>19</xdr:col>
      <xdr:colOff>628651</xdr:colOff>
      <xdr:row>8</xdr:row>
      <xdr:rowOff>19050</xdr:rowOff>
    </xdr:to>
    <xdr:sp macro="" textlink="">
      <xdr:nvSpPr>
        <xdr:cNvPr id="4" name="3 Rectángulo redondeado"/>
        <xdr:cNvSpPr/>
      </xdr:nvSpPr>
      <xdr:spPr>
        <a:xfrm>
          <a:off x="514351" y="180975"/>
          <a:ext cx="1619250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152401</xdr:colOff>
      <xdr:row>8</xdr:row>
      <xdr:rowOff>123825</xdr:rowOff>
    </xdr:from>
    <xdr:to>
      <xdr:col>19</xdr:col>
      <xdr:colOff>576629</xdr:colOff>
      <xdr:row>12</xdr:row>
      <xdr:rowOff>28574</xdr:rowOff>
    </xdr:to>
    <xdr:sp macro="" textlink="">
      <xdr:nvSpPr>
        <xdr:cNvPr id="5" name="4 Rectángulo redondeado"/>
        <xdr:cNvSpPr/>
      </xdr:nvSpPr>
      <xdr:spPr>
        <a:xfrm>
          <a:off x="561976" y="1571625"/>
          <a:ext cx="16092853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Índice de Rotación de Fiscales por Órganos no Territoriales y Comunidades Autónomas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18</xdr:row>
      <xdr:rowOff>161925</xdr:rowOff>
    </xdr:from>
    <xdr:to>
      <xdr:col>15</xdr:col>
      <xdr:colOff>495300</xdr:colOff>
      <xdr:row>40</xdr:row>
      <xdr:rowOff>9526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742949</xdr:colOff>
      <xdr:row>3</xdr:row>
      <xdr:rowOff>104775</xdr:rowOff>
    </xdr:from>
    <xdr:to>
      <xdr:col>19</xdr:col>
      <xdr:colOff>371474</xdr:colOff>
      <xdr:row>5</xdr:row>
      <xdr:rowOff>47625</xdr:rowOff>
    </xdr:to>
    <xdr:sp macro="" textlink="">
      <xdr:nvSpPr>
        <xdr:cNvPr id="4" name="3 Pentágono">
          <a:hlinkClick xmlns:r="http://schemas.openxmlformats.org/officeDocument/2006/relationships" r:id="rId2"/>
        </xdr:cNvPr>
        <xdr:cNvSpPr/>
      </xdr:nvSpPr>
      <xdr:spPr>
        <a:xfrm flipH="1">
          <a:off x="16773524" y="647700"/>
          <a:ext cx="1152525" cy="3048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685801</xdr:colOff>
      <xdr:row>1</xdr:row>
      <xdr:rowOff>0</xdr:rowOff>
    </xdr:from>
    <xdr:to>
      <xdr:col>17</xdr:col>
      <xdr:colOff>104775</xdr:colOff>
      <xdr:row>8</xdr:row>
      <xdr:rowOff>19050</xdr:rowOff>
    </xdr:to>
    <xdr:sp macro="" textlink="">
      <xdr:nvSpPr>
        <xdr:cNvPr id="5" name="4 Rectángulo redondeado"/>
        <xdr:cNvSpPr/>
      </xdr:nvSpPr>
      <xdr:spPr>
        <a:xfrm>
          <a:off x="685801" y="180975"/>
          <a:ext cx="15230474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9526</xdr:colOff>
      <xdr:row>10</xdr:row>
      <xdr:rowOff>38100</xdr:rowOff>
    </xdr:from>
    <xdr:to>
      <xdr:col>17</xdr:col>
      <xdr:colOff>133350</xdr:colOff>
      <xdr:row>13</xdr:row>
      <xdr:rowOff>76199</xdr:rowOff>
    </xdr:to>
    <xdr:sp macro="" textlink="">
      <xdr:nvSpPr>
        <xdr:cNvPr id="6" name="5 Rectángulo redondeado"/>
        <xdr:cNvSpPr/>
      </xdr:nvSpPr>
      <xdr:spPr>
        <a:xfrm>
          <a:off x="742951" y="1847850"/>
          <a:ext cx="15201899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Numero de Fiscales / Población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19</xdr:row>
      <xdr:rowOff>66675</xdr:rowOff>
    </xdr:from>
    <xdr:to>
      <xdr:col>11</xdr:col>
      <xdr:colOff>9525</xdr:colOff>
      <xdr:row>33</xdr:row>
      <xdr:rowOff>161925</xdr:rowOff>
    </xdr:to>
    <xdr:graphicFrame macro="">
      <xdr:nvGraphicFramePr>
        <xdr:cNvPr id="204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171450</xdr:colOff>
      <xdr:row>19</xdr:row>
      <xdr:rowOff>57150</xdr:rowOff>
    </xdr:from>
    <xdr:to>
      <xdr:col>25</xdr:col>
      <xdr:colOff>161925</xdr:colOff>
      <xdr:row>38</xdr:row>
      <xdr:rowOff>142874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95248</xdr:colOff>
      <xdr:row>2</xdr:row>
      <xdr:rowOff>142875</xdr:rowOff>
    </xdr:from>
    <xdr:to>
      <xdr:col>26</xdr:col>
      <xdr:colOff>485773</xdr:colOff>
      <xdr:row>4</xdr:row>
      <xdr:rowOff>66675</xdr:rowOff>
    </xdr:to>
    <xdr:sp macro="" textlink="">
      <xdr:nvSpPr>
        <xdr:cNvPr id="4" name="3 Pentágono">
          <a:hlinkClick xmlns:r="http://schemas.openxmlformats.org/officeDocument/2006/relationships" r:id="rId3"/>
        </xdr:cNvPr>
        <xdr:cNvSpPr/>
      </xdr:nvSpPr>
      <xdr:spPr>
        <a:xfrm flipH="1">
          <a:off x="21869398" y="50482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24</xdr:col>
      <xdr:colOff>666750</xdr:colOff>
      <xdr:row>8</xdr:row>
      <xdr:rowOff>19050</xdr:rowOff>
    </xdr:to>
    <xdr:sp macro="" textlink="">
      <xdr:nvSpPr>
        <xdr:cNvPr id="5" name="4 Rectángulo redondeado"/>
        <xdr:cNvSpPr/>
      </xdr:nvSpPr>
      <xdr:spPr>
        <a:xfrm>
          <a:off x="790575" y="180975"/>
          <a:ext cx="20888325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88530</xdr:colOff>
      <xdr:row>9</xdr:row>
      <xdr:rowOff>142875</xdr:rowOff>
    </xdr:from>
    <xdr:to>
      <xdr:col>24</xdr:col>
      <xdr:colOff>687515</xdr:colOff>
      <xdr:row>13</xdr:row>
      <xdr:rowOff>28574</xdr:rowOff>
    </xdr:to>
    <xdr:sp macro="" textlink="">
      <xdr:nvSpPr>
        <xdr:cNvPr id="6" name="5 Rectángulo redondeado"/>
        <xdr:cNvSpPr/>
      </xdr:nvSpPr>
      <xdr:spPr>
        <a:xfrm>
          <a:off x="850530" y="1771650"/>
          <a:ext cx="2084913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Situaciones Administrativas / Bajas por Enfermedad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15</xdr:row>
      <xdr:rowOff>123825</xdr:rowOff>
    </xdr:from>
    <xdr:to>
      <xdr:col>15</xdr:col>
      <xdr:colOff>466725</xdr:colOff>
      <xdr:row>37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77594</xdr:colOff>
      <xdr:row>3</xdr:row>
      <xdr:rowOff>47625</xdr:rowOff>
    </xdr:from>
    <xdr:to>
      <xdr:col>19</xdr:col>
      <xdr:colOff>468119</xdr:colOff>
      <xdr:row>4</xdr:row>
      <xdr:rowOff>152400</xdr:rowOff>
    </xdr:to>
    <xdr:sp macro="" textlink="">
      <xdr:nvSpPr>
        <xdr:cNvPr id="7" name="6 Pentágono">
          <a:hlinkClick xmlns:r="http://schemas.openxmlformats.org/officeDocument/2006/relationships" r:id="rId2"/>
        </xdr:cNvPr>
        <xdr:cNvSpPr/>
      </xdr:nvSpPr>
      <xdr:spPr>
        <a:xfrm flipH="1">
          <a:off x="16022444" y="4095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16</xdr:col>
      <xdr:colOff>647699</xdr:colOff>
      <xdr:row>8</xdr:row>
      <xdr:rowOff>19050</xdr:rowOff>
    </xdr:to>
    <xdr:sp macro="" textlink="">
      <xdr:nvSpPr>
        <xdr:cNvPr id="8" name="7 Rectángulo redondeado"/>
        <xdr:cNvSpPr/>
      </xdr:nvSpPr>
      <xdr:spPr>
        <a:xfrm>
          <a:off x="771525" y="180975"/>
          <a:ext cx="1432559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28575</xdr:colOff>
      <xdr:row>9</xdr:row>
      <xdr:rowOff>142875</xdr:rowOff>
    </xdr:from>
    <xdr:to>
      <xdr:col>16</xdr:col>
      <xdr:colOff>590550</xdr:colOff>
      <xdr:row>13</xdr:row>
      <xdr:rowOff>47624</xdr:rowOff>
    </xdr:to>
    <xdr:sp macro="" textlink="">
      <xdr:nvSpPr>
        <xdr:cNvPr id="9" name="8 Rectángulo redondeado"/>
        <xdr:cNvSpPr/>
      </xdr:nvSpPr>
      <xdr:spPr>
        <a:xfrm>
          <a:off x="790575" y="1590675"/>
          <a:ext cx="1424940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Excedencias / Licencias en materia  de conciliación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L35"/>
  <sheetViews>
    <sheetView workbookViewId="0">
      <selection activeCell="N16" sqref="N16"/>
    </sheetView>
  </sheetViews>
  <sheetFormatPr baseColWidth="10" defaultRowHeight="15" x14ac:dyDescent="0.25"/>
  <cols>
    <col min="1" max="16384" width="11.42578125" style="6"/>
  </cols>
  <sheetData>
    <row r="17" spans="4:12" x14ac:dyDescent="0.25">
      <c r="D17" s="112" t="s">
        <v>115</v>
      </c>
      <c r="E17" s="113"/>
      <c r="F17" s="113"/>
      <c r="G17" s="113"/>
      <c r="H17" s="113"/>
      <c r="I17" s="113"/>
      <c r="J17" s="113"/>
      <c r="K17" s="113"/>
      <c r="L17" s="114"/>
    </row>
    <row r="19" spans="4:12" x14ac:dyDescent="0.25">
      <c r="D19" s="112" t="s">
        <v>116</v>
      </c>
      <c r="E19" s="113"/>
      <c r="F19" s="113"/>
      <c r="G19" s="113"/>
      <c r="H19" s="113"/>
      <c r="I19" s="113"/>
      <c r="J19" s="113"/>
      <c r="K19" s="113"/>
      <c r="L19" s="114"/>
    </row>
    <row r="21" spans="4:12" x14ac:dyDescent="0.25">
      <c r="D21" s="112" t="s">
        <v>117</v>
      </c>
      <c r="E21" s="113"/>
      <c r="F21" s="113"/>
      <c r="G21" s="113"/>
      <c r="H21" s="113"/>
      <c r="I21" s="113"/>
      <c r="J21" s="113"/>
      <c r="K21" s="113"/>
      <c r="L21" s="114"/>
    </row>
    <row r="23" spans="4:12" x14ac:dyDescent="0.25">
      <c r="D23" s="112" t="s">
        <v>118</v>
      </c>
      <c r="E23" s="113"/>
      <c r="F23" s="113"/>
      <c r="G23" s="113"/>
      <c r="H23" s="113"/>
      <c r="I23" s="113"/>
      <c r="J23" s="113"/>
      <c r="K23" s="113"/>
      <c r="L23" s="114"/>
    </row>
    <row r="25" spans="4:12" x14ac:dyDescent="0.25">
      <c r="D25" s="112" t="s">
        <v>119</v>
      </c>
      <c r="E25" s="113"/>
      <c r="F25" s="113"/>
      <c r="G25" s="113"/>
      <c r="H25" s="113"/>
      <c r="I25" s="113"/>
      <c r="J25" s="113"/>
      <c r="K25" s="113"/>
      <c r="L25" s="114"/>
    </row>
    <row r="27" spans="4:12" x14ac:dyDescent="0.25">
      <c r="D27" s="112" t="s">
        <v>120</v>
      </c>
      <c r="E27" s="113"/>
      <c r="F27" s="113"/>
      <c r="G27" s="113"/>
      <c r="H27" s="113"/>
      <c r="I27" s="113"/>
      <c r="J27" s="113"/>
      <c r="K27" s="113"/>
      <c r="L27" s="114"/>
    </row>
    <row r="29" spans="4:12" x14ac:dyDescent="0.25">
      <c r="D29" s="112" t="s">
        <v>121</v>
      </c>
      <c r="E29" s="113"/>
      <c r="F29" s="113"/>
      <c r="G29" s="113"/>
      <c r="H29" s="113"/>
      <c r="I29" s="113"/>
      <c r="J29" s="113"/>
      <c r="K29" s="113"/>
      <c r="L29" s="114"/>
    </row>
    <row r="31" spans="4:12" x14ac:dyDescent="0.25">
      <c r="D31" s="112" t="s">
        <v>122</v>
      </c>
      <c r="E31" s="113"/>
      <c r="F31" s="113"/>
      <c r="G31" s="113"/>
      <c r="H31" s="113"/>
      <c r="I31" s="113"/>
      <c r="J31" s="113"/>
      <c r="K31" s="113"/>
      <c r="L31" s="114"/>
    </row>
    <row r="33" spans="4:12" x14ac:dyDescent="0.25">
      <c r="D33" s="112" t="s">
        <v>123</v>
      </c>
      <c r="E33" s="113"/>
      <c r="F33" s="113"/>
      <c r="G33" s="113"/>
      <c r="H33" s="113"/>
      <c r="I33" s="113"/>
      <c r="J33" s="113"/>
      <c r="K33" s="113"/>
      <c r="L33" s="114"/>
    </row>
    <row r="35" spans="4:12" x14ac:dyDescent="0.25">
      <c r="D35" s="155"/>
      <c r="E35" s="155"/>
      <c r="F35" s="155"/>
      <c r="G35" s="155"/>
      <c r="H35" s="155"/>
      <c r="I35" s="155"/>
      <c r="J35" s="155"/>
      <c r="K35" s="155"/>
      <c r="L35" s="155"/>
    </row>
  </sheetData>
  <mergeCells count="10">
    <mergeCell ref="D29:L29"/>
    <mergeCell ref="D31:L31"/>
    <mergeCell ref="D33:L33"/>
    <mergeCell ref="D35:L35"/>
    <mergeCell ref="D17:L17"/>
    <mergeCell ref="D19:L19"/>
    <mergeCell ref="D21:L21"/>
    <mergeCell ref="D23:L23"/>
    <mergeCell ref="D25:L25"/>
    <mergeCell ref="D27:L27"/>
  </mergeCells>
  <hyperlinks>
    <hyperlink ref="D17" location="'Fiscalia Gral Est y Órg Central'!A1" display="Distribución por Sexo en Fiscalía General del Estado y Órganos Centrales"/>
    <hyperlink ref="D19" location="'Fiscalías Territoriales'!A1" display="Distribución por Sexo en Fiscalías Territoriales"/>
    <hyperlink ref="D21" location="'Distribución por Sexo'!A1" display="Distribución por Sexo en la Carrera Fiscal"/>
    <hyperlink ref="D23" location="'Antigüedad-Edad'!A1" display="Edad Media y Antigüedad de los miembros de la Carrera Fiscal"/>
    <hyperlink ref="D25" location="'Rotación de personal'!A1" display="Índice de Rotación de Fiscales por Órganos no Territoriales y Comunidades Autónomas"/>
    <hyperlink ref="D27" location="'Número de Fiscales - Población'!A1" display="Número de Fiscales por Comunidad Autónoma y por 100.000 habitantes"/>
    <hyperlink ref="D29" location="'Situaciones Adtvas-Bajas enf.'!A1" display="Situaciones Administrativas y bajas por Enfermedad"/>
    <hyperlink ref="D31" location="'Exceden Lic. materia concilició'!A1" display="Excedencias  y Licencias en materia  de conciliación. Distribución por Sexo"/>
    <hyperlink ref="D33" location="'Composic. Trib Calificadores'!A1" display="Composición de los Tribunales Calificadores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T52"/>
  <sheetViews>
    <sheetView workbookViewId="0"/>
  </sheetViews>
  <sheetFormatPr baseColWidth="10" defaultRowHeight="14.25" x14ac:dyDescent="0.2"/>
  <cols>
    <col min="1" max="2" width="11.42578125" style="78"/>
    <col min="3" max="3" width="16.42578125" style="78" customWidth="1"/>
    <col min="4" max="4" width="14" style="78" bestFit="1" customWidth="1"/>
    <col min="5" max="5" width="0.140625" style="78" customWidth="1"/>
    <col min="6" max="6" width="12" style="78" customWidth="1"/>
    <col min="7" max="10" width="11.42578125" style="78"/>
    <col min="11" max="11" width="12.5703125" style="78" customWidth="1"/>
    <col min="12" max="16" width="11.42578125" style="78"/>
    <col min="17" max="17" width="11.85546875" style="78" customWidth="1"/>
    <col min="18" max="22" width="11.42578125" style="78"/>
    <col min="23" max="23" width="11.85546875" style="78" bestFit="1" customWidth="1"/>
    <col min="24" max="24" width="10.85546875" style="78" customWidth="1"/>
    <col min="25" max="25" width="0.28515625" style="78" customWidth="1"/>
    <col min="26" max="28" width="11.42578125" style="78"/>
    <col min="29" max="29" width="11.85546875" style="78" bestFit="1" customWidth="1"/>
    <col min="30" max="30" width="11.140625" style="78" customWidth="1"/>
    <col min="31" max="34" width="11.42578125" style="78"/>
    <col min="35" max="35" width="13.7109375" style="78" customWidth="1"/>
    <col min="36" max="40" width="11.42578125" style="78"/>
    <col min="41" max="41" width="16.5703125" style="78" customWidth="1"/>
    <col min="42" max="16384" width="11.42578125" style="78"/>
  </cols>
  <sheetData>
    <row r="10" spans="2:46" ht="24.75" x14ac:dyDescent="0.3">
      <c r="C10" s="79"/>
    </row>
    <row r="14" spans="2:46" ht="15" thickBot="1" x14ac:dyDescent="0.25">
      <c r="B14" s="80"/>
      <c r="C14" s="80"/>
      <c r="D14" s="80"/>
      <c r="E14" s="80"/>
      <c r="F14" s="80"/>
      <c r="G14" s="80"/>
      <c r="I14" s="80"/>
      <c r="J14" s="80"/>
      <c r="K14" s="80"/>
      <c r="L14" s="80"/>
      <c r="M14" s="80"/>
      <c r="O14" s="80"/>
      <c r="P14" s="80"/>
      <c r="Q14" s="80"/>
      <c r="R14" s="80"/>
      <c r="S14" s="80"/>
      <c r="U14" s="80"/>
      <c r="V14" s="80"/>
      <c r="W14" s="80"/>
      <c r="X14" s="80"/>
      <c r="Y14" s="80"/>
      <c r="AA14" s="85"/>
      <c r="AB14" s="85"/>
      <c r="AC14" s="85"/>
      <c r="AD14" s="85"/>
      <c r="AE14" s="85"/>
    </row>
    <row r="15" spans="2:46" ht="14.25" customHeight="1" x14ac:dyDescent="0.2">
      <c r="B15" s="141" t="s">
        <v>145</v>
      </c>
      <c r="C15" s="141"/>
      <c r="D15" s="141"/>
      <c r="E15" s="141"/>
      <c r="F15" s="141"/>
      <c r="G15" s="141"/>
      <c r="I15" s="141" t="s">
        <v>148</v>
      </c>
      <c r="J15" s="141"/>
      <c r="K15" s="141"/>
      <c r="L15" s="141"/>
      <c r="M15" s="141"/>
      <c r="O15" s="141" t="s">
        <v>94</v>
      </c>
      <c r="P15" s="141"/>
      <c r="Q15" s="141"/>
      <c r="R15" s="141"/>
      <c r="S15" s="141"/>
      <c r="U15" s="141" t="s">
        <v>149</v>
      </c>
      <c r="V15" s="141"/>
      <c r="W15" s="141"/>
      <c r="X15" s="141"/>
      <c r="Y15" s="141"/>
      <c r="AA15" s="141" t="s">
        <v>151</v>
      </c>
      <c r="AB15" s="141"/>
      <c r="AC15" s="141"/>
      <c r="AD15" s="141"/>
      <c r="AE15" s="141"/>
      <c r="AG15" s="141" t="s">
        <v>96</v>
      </c>
      <c r="AH15" s="141"/>
      <c r="AI15" s="141"/>
      <c r="AJ15" s="141"/>
      <c r="AK15" s="141"/>
      <c r="AN15" s="134" t="s">
        <v>95</v>
      </c>
      <c r="AO15" s="135"/>
      <c r="AP15" s="135"/>
      <c r="AQ15" s="135"/>
      <c r="AR15" s="135"/>
      <c r="AS15" s="135"/>
      <c r="AT15" s="136"/>
    </row>
    <row r="16" spans="2:46" ht="24.75" customHeight="1" thickBot="1" x14ac:dyDescent="0.25">
      <c r="B16" s="142"/>
      <c r="C16" s="142"/>
      <c r="D16" s="142"/>
      <c r="E16" s="142"/>
      <c r="F16" s="142"/>
      <c r="G16" s="142"/>
      <c r="I16" s="142"/>
      <c r="J16" s="142"/>
      <c r="K16" s="142"/>
      <c r="L16" s="142"/>
      <c r="M16" s="142"/>
      <c r="O16" s="142"/>
      <c r="P16" s="142"/>
      <c r="Q16" s="142"/>
      <c r="R16" s="142"/>
      <c r="S16" s="142"/>
      <c r="U16" s="143"/>
      <c r="V16" s="143"/>
      <c r="W16" s="143"/>
      <c r="X16" s="143"/>
      <c r="Y16" s="143"/>
      <c r="AA16" s="142"/>
      <c r="AB16" s="142"/>
      <c r="AC16" s="142"/>
      <c r="AD16" s="142"/>
      <c r="AE16" s="142"/>
      <c r="AG16" s="142"/>
      <c r="AH16" s="142"/>
      <c r="AI16" s="142"/>
      <c r="AJ16" s="142"/>
      <c r="AK16" s="142"/>
      <c r="AN16" s="137"/>
      <c r="AO16" s="138"/>
      <c r="AP16" s="138"/>
      <c r="AQ16" s="138"/>
      <c r="AR16" s="138"/>
      <c r="AS16" s="138"/>
      <c r="AT16" s="139"/>
    </row>
    <row r="17" spans="1:46" ht="15" customHeight="1" x14ac:dyDescent="0.2">
      <c r="B17" s="83"/>
      <c r="C17" s="83"/>
      <c r="D17" s="83"/>
      <c r="E17" s="83"/>
      <c r="F17" s="83"/>
      <c r="G17" s="83"/>
      <c r="I17" s="83"/>
      <c r="J17" s="83"/>
      <c r="K17" s="83"/>
      <c r="L17" s="83"/>
      <c r="M17" s="83"/>
      <c r="O17" s="83"/>
      <c r="P17" s="83"/>
      <c r="Q17" s="83"/>
      <c r="R17" s="83"/>
      <c r="S17" s="83"/>
      <c r="U17" s="84"/>
      <c r="V17" s="84"/>
      <c r="W17" s="84"/>
      <c r="X17" s="84"/>
      <c r="Y17" s="84"/>
      <c r="AA17" s="83"/>
      <c r="AB17" s="83"/>
      <c r="AC17" s="83"/>
      <c r="AD17" s="83"/>
      <c r="AE17" s="83"/>
    </row>
    <row r="18" spans="1:46" ht="18.75" customHeight="1" x14ac:dyDescent="0.2">
      <c r="C18" s="4"/>
      <c r="J18" s="4"/>
      <c r="K18" s="80"/>
      <c r="L18" s="80"/>
      <c r="V18" s="4"/>
      <c r="W18" s="80"/>
      <c r="X18" s="80"/>
      <c r="AT18" s="96"/>
    </row>
    <row r="19" spans="1:46" ht="33.75" customHeight="1" x14ac:dyDescent="0.2">
      <c r="C19" s="103"/>
      <c r="D19" s="103" t="s">
        <v>48</v>
      </c>
      <c r="E19" s="103" t="s">
        <v>46</v>
      </c>
      <c r="F19" s="103" t="s">
        <v>46</v>
      </c>
      <c r="J19" s="103"/>
      <c r="K19" s="103" t="s">
        <v>48</v>
      </c>
      <c r="L19" s="103" t="s">
        <v>46</v>
      </c>
      <c r="P19" s="103"/>
      <c r="Q19" s="103" t="s">
        <v>48</v>
      </c>
      <c r="R19" s="103" t="s">
        <v>46</v>
      </c>
      <c r="V19" s="103"/>
      <c r="W19" s="103" t="s">
        <v>48</v>
      </c>
      <c r="X19" s="103" t="s">
        <v>46</v>
      </c>
      <c r="Y19" s="103" t="s">
        <v>46</v>
      </c>
      <c r="AB19" s="103"/>
      <c r="AC19" s="103" t="s">
        <v>48</v>
      </c>
      <c r="AD19" s="103" t="s">
        <v>46</v>
      </c>
      <c r="AH19" s="103"/>
      <c r="AI19" s="103" t="s">
        <v>48</v>
      </c>
      <c r="AJ19" s="103" t="s">
        <v>46</v>
      </c>
      <c r="AN19" s="103"/>
      <c r="AO19" s="133">
        <v>2017</v>
      </c>
      <c r="AP19" s="133"/>
      <c r="AQ19" s="133">
        <v>2018</v>
      </c>
      <c r="AR19" s="133"/>
      <c r="AS19" s="140"/>
    </row>
    <row r="20" spans="1:46" ht="15" thickBot="1" x14ac:dyDescent="0.25">
      <c r="C20" s="43" t="s">
        <v>77</v>
      </c>
      <c r="D20" s="82">
        <v>4</v>
      </c>
      <c r="E20" s="82">
        <v>7</v>
      </c>
      <c r="F20" s="82" t="s">
        <v>146</v>
      </c>
      <c r="J20" s="43" t="s">
        <v>77</v>
      </c>
      <c r="K20" s="82">
        <v>4</v>
      </c>
      <c r="L20" s="82">
        <v>6</v>
      </c>
      <c r="P20" s="43" t="s">
        <v>77</v>
      </c>
      <c r="Q20" s="82">
        <v>3</v>
      </c>
      <c r="R20" s="82">
        <v>6</v>
      </c>
      <c r="V20" s="43" t="s">
        <v>77</v>
      </c>
      <c r="W20" s="82">
        <v>1</v>
      </c>
      <c r="X20" s="82">
        <v>2</v>
      </c>
      <c r="Y20" s="82" t="s">
        <v>150</v>
      </c>
      <c r="AB20" s="43" t="s">
        <v>77</v>
      </c>
      <c r="AC20" s="44">
        <v>1</v>
      </c>
      <c r="AD20" s="44">
        <v>1</v>
      </c>
      <c r="AH20" s="43" t="s">
        <v>77</v>
      </c>
      <c r="AI20" s="44"/>
      <c r="AJ20" s="44">
        <v>2</v>
      </c>
      <c r="AN20" s="83"/>
      <c r="AO20" s="104" t="s">
        <v>83</v>
      </c>
      <c r="AP20" s="104" t="s">
        <v>84</v>
      </c>
      <c r="AQ20" s="104" t="s">
        <v>83</v>
      </c>
      <c r="AR20" s="104" t="s">
        <v>84</v>
      </c>
      <c r="AS20" s="140"/>
    </row>
    <row r="21" spans="1:46" ht="15" thickBot="1" x14ac:dyDescent="0.25">
      <c r="C21" s="40" t="s">
        <v>78</v>
      </c>
      <c r="D21" s="35">
        <v>5</v>
      </c>
      <c r="E21" s="35">
        <v>5</v>
      </c>
      <c r="F21" s="35" t="s">
        <v>147</v>
      </c>
      <c r="J21" s="40" t="s">
        <v>78</v>
      </c>
      <c r="K21" s="35">
        <v>4</v>
      </c>
      <c r="L21" s="35">
        <v>5</v>
      </c>
      <c r="P21" s="40" t="s">
        <v>78</v>
      </c>
      <c r="Q21" s="35">
        <v>5</v>
      </c>
      <c r="R21" s="35">
        <v>4</v>
      </c>
      <c r="V21" s="40" t="s">
        <v>78</v>
      </c>
      <c r="W21" s="35">
        <v>2</v>
      </c>
      <c r="X21" s="35">
        <v>1</v>
      </c>
      <c r="Y21" s="35">
        <v>1</v>
      </c>
      <c r="AB21" s="40" t="s">
        <v>78</v>
      </c>
      <c r="AC21" s="35">
        <v>2</v>
      </c>
      <c r="AD21" s="35">
        <v>1</v>
      </c>
      <c r="AH21" s="40" t="s">
        <v>78</v>
      </c>
      <c r="AI21" s="35">
        <v>1</v>
      </c>
      <c r="AJ21" s="35">
        <v>1</v>
      </c>
      <c r="AN21" s="43" t="s">
        <v>48</v>
      </c>
      <c r="AO21" s="44">
        <v>3</v>
      </c>
      <c r="AP21" s="44">
        <v>1</v>
      </c>
      <c r="AQ21" s="44">
        <v>4</v>
      </c>
      <c r="AR21" s="44">
        <v>2</v>
      </c>
    </row>
    <row r="22" spans="1:46" ht="15" thickBot="1" x14ac:dyDescent="0.25">
      <c r="C22" s="40" t="s">
        <v>79</v>
      </c>
      <c r="D22" s="35">
        <v>4</v>
      </c>
      <c r="E22" s="35">
        <v>5</v>
      </c>
      <c r="F22" s="35">
        <v>5</v>
      </c>
      <c r="J22" s="40" t="s">
        <v>79</v>
      </c>
      <c r="K22" s="35">
        <v>4</v>
      </c>
      <c r="L22" s="35">
        <v>5</v>
      </c>
      <c r="P22" s="40" t="s">
        <v>79</v>
      </c>
      <c r="Q22" s="35">
        <v>4</v>
      </c>
      <c r="R22" s="35">
        <v>5</v>
      </c>
      <c r="V22" s="40" t="s">
        <v>79</v>
      </c>
      <c r="W22" s="35">
        <v>1</v>
      </c>
      <c r="X22" s="35">
        <v>1</v>
      </c>
      <c r="Y22" s="35">
        <v>1</v>
      </c>
      <c r="AB22" s="40" t="s">
        <v>79</v>
      </c>
      <c r="AC22" s="35">
        <v>1</v>
      </c>
      <c r="AD22" s="35">
        <v>1</v>
      </c>
      <c r="AH22" s="40" t="s">
        <v>79</v>
      </c>
      <c r="AI22" s="35">
        <v>2</v>
      </c>
      <c r="AJ22" s="35"/>
      <c r="AN22" s="40" t="s">
        <v>46</v>
      </c>
      <c r="AO22" s="44">
        <v>1</v>
      </c>
      <c r="AP22" s="44">
        <v>1</v>
      </c>
      <c r="AQ22" s="44">
        <v>2</v>
      </c>
      <c r="AR22" s="44">
        <v>1</v>
      </c>
    </row>
    <row r="23" spans="1:46" ht="15" thickBot="1" x14ac:dyDescent="0.25">
      <c r="C23" s="40" t="s">
        <v>80</v>
      </c>
      <c r="D23" s="35">
        <v>3</v>
      </c>
      <c r="E23" s="35">
        <v>7</v>
      </c>
      <c r="F23" s="35" t="s">
        <v>146</v>
      </c>
      <c r="J23" s="40" t="s">
        <v>80</v>
      </c>
      <c r="K23" s="35">
        <v>4</v>
      </c>
      <c r="L23" s="35">
        <v>5</v>
      </c>
      <c r="P23" s="40" t="s">
        <v>80</v>
      </c>
      <c r="Q23" s="35">
        <v>4</v>
      </c>
      <c r="R23" s="35">
        <v>5</v>
      </c>
      <c r="V23" s="40" t="s">
        <v>80</v>
      </c>
      <c r="W23" s="35">
        <v>2</v>
      </c>
      <c r="X23" s="35">
        <v>1</v>
      </c>
      <c r="Y23" s="35">
        <v>1</v>
      </c>
      <c r="AB23" s="40" t="s">
        <v>80</v>
      </c>
      <c r="AC23" s="35">
        <v>2</v>
      </c>
      <c r="AD23" s="35">
        <v>1</v>
      </c>
      <c r="AH23" s="40" t="s">
        <v>80</v>
      </c>
      <c r="AI23" s="35">
        <v>2</v>
      </c>
      <c r="AJ23" s="35"/>
    </row>
    <row r="24" spans="1:46" ht="15" thickBot="1" x14ac:dyDescent="0.25">
      <c r="C24" s="43" t="s">
        <v>81</v>
      </c>
      <c r="D24" s="35">
        <v>3</v>
      </c>
      <c r="E24" s="35">
        <v>6</v>
      </c>
      <c r="F24" s="35">
        <v>6</v>
      </c>
      <c r="J24" s="40" t="s">
        <v>81</v>
      </c>
      <c r="K24" s="35">
        <v>3</v>
      </c>
      <c r="L24" s="35">
        <v>6</v>
      </c>
      <c r="P24" s="40" t="s">
        <v>81</v>
      </c>
      <c r="Q24" s="35">
        <v>3</v>
      </c>
      <c r="R24" s="35">
        <v>6</v>
      </c>
      <c r="V24" s="43" t="s">
        <v>81</v>
      </c>
      <c r="W24" s="35">
        <v>1</v>
      </c>
      <c r="X24" s="35">
        <v>1</v>
      </c>
      <c r="Y24" s="35">
        <v>1</v>
      </c>
      <c r="AB24" s="40" t="s">
        <v>81</v>
      </c>
      <c r="AC24" s="35">
        <v>1</v>
      </c>
      <c r="AD24" s="35">
        <v>1</v>
      </c>
      <c r="AH24" s="40" t="s">
        <v>81</v>
      </c>
      <c r="AI24" s="35"/>
      <c r="AJ24" s="35">
        <v>2</v>
      </c>
    </row>
    <row r="25" spans="1:46" ht="15" thickBot="1" x14ac:dyDescent="0.25">
      <c r="C25" s="40" t="s">
        <v>82</v>
      </c>
      <c r="D25" s="35">
        <v>4</v>
      </c>
      <c r="E25" s="35">
        <v>5</v>
      </c>
      <c r="F25" s="35">
        <v>5</v>
      </c>
      <c r="J25" s="40" t="s">
        <v>82</v>
      </c>
      <c r="K25" s="35">
        <v>4</v>
      </c>
      <c r="L25" s="35">
        <v>5</v>
      </c>
      <c r="P25" s="40" t="s">
        <v>82</v>
      </c>
      <c r="Q25" s="35">
        <v>5</v>
      </c>
      <c r="R25" s="35">
        <v>4</v>
      </c>
      <c r="V25" s="40" t="s">
        <v>82</v>
      </c>
      <c r="W25" s="35">
        <v>1</v>
      </c>
      <c r="X25" s="35">
        <v>2</v>
      </c>
      <c r="Y25" s="35">
        <v>2</v>
      </c>
      <c r="AB25" s="40" t="s">
        <v>82</v>
      </c>
      <c r="AC25" s="35">
        <v>1</v>
      </c>
      <c r="AD25" s="35">
        <v>2</v>
      </c>
      <c r="AH25" s="40" t="s">
        <v>82</v>
      </c>
      <c r="AI25" s="35"/>
      <c r="AJ25" s="35">
        <v>2</v>
      </c>
    </row>
    <row r="26" spans="1:46" ht="15" thickBot="1" x14ac:dyDescent="0.25">
      <c r="D26" s="144">
        <f>SUM(D20:D25)</f>
        <v>23</v>
      </c>
      <c r="E26" s="144">
        <f t="shared" ref="E26" si="0">SUM(E20:E25)</f>
        <v>35</v>
      </c>
      <c r="F26" s="144">
        <v>35</v>
      </c>
      <c r="K26" s="35">
        <f>SUM(K19:K25)</f>
        <v>23</v>
      </c>
      <c r="L26" s="35">
        <f>SUM(L19:L25)</f>
        <v>32</v>
      </c>
      <c r="Q26" s="35">
        <v>24</v>
      </c>
      <c r="R26" s="35">
        <v>30</v>
      </c>
      <c r="W26" s="35">
        <v>8</v>
      </c>
      <c r="X26" s="35">
        <v>8</v>
      </c>
      <c r="Y26" s="35">
        <v>8</v>
      </c>
      <c r="AC26" s="35">
        <v>8</v>
      </c>
      <c r="AD26" s="35">
        <v>7</v>
      </c>
      <c r="AI26" s="35">
        <v>5</v>
      </c>
      <c r="AJ26" s="35">
        <v>7</v>
      </c>
    </row>
    <row r="27" spans="1:46" ht="15" thickBot="1" x14ac:dyDescent="0.25">
      <c r="A27" s="80"/>
      <c r="B27" s="80"/>
      <c r="F27" s="80"/>
      <c r="G27" s="80"/>
      <c r="H27" s="80"/>
      <c r="I27" s="80"/>
      <c r="K27" s="82"/>
      <c r="L27" s="82"/>
      <c r="M27" s="80"/>
      <c r="N27" s="80"/>
      <c r="O27" s="80"/>
      <c r="P27" s="80"/>
      <c r="Q27" s="80"/>
      <c r="R27" s="80"/>
      <c r="S27" s="80"/>
      <c r="T27" s="80"/>
      <c r="U27" s="80"/>
      <c r="Y27" s="80"/>
      <c r="Z27" s="80"/>
      <c r="AA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1:46" ht="15" thickBo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97"/>
      <c r="K28" s="98"/>
      <c r="L28" s="98"/>
      <c r="M28" s="93"/>
      <c r="N28" s="80"/>
      <c r="O28" s="80"/>
      <c r="P28" s="80"/>
      <c r="Q28" s="80"/>
      <c r="R28" s="80"/>
      <c r="S28" s="80"/>
      <c r="T28" s="80"/>
      <c r="U28" s="80"/>
      <c r="Y28" s="80"/>
      <c r="Z28" s="80"/>
      <c r="AA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1:46" ht="18" customHeight="1" thickBot="1" x14ac:dyDescent="0.25">
      <c r="A29" s="88"/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54"/>
      <c r="P29" s="154"/>
      <c r="Q29" s="154"/>
      <c r="R29" s="154"/>
      <c r="S29" s="154"/>
      <c r="T29" s="154"/>
      <c r="U29" s="91"/>
      <c r="V29" s="92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</row>
    <row r="30" spans="1:46" x14ac:dyDescent="0.2">
      <c r="A30" s="83"/>
      <c r="B30" s="83"/>
      <c r="C30" s="86"/>
      <c r="D30" s="86"/>
      <c r="E30" s="86"/>
      <c r="F30" s="86"/>
      <c r="G30" s="83"/>
      <c r="H30" s="83"/>
      <c r="I30" s="83"/>
      <c r="J30" s="86"/>
      <c r="K30" s="86"/>
      <c r="L30" s="86"/>
      <c r="M30" s="83"/>
      <c r="N30" s="83"/>
      <c r="O30" s="83"/>
      <c r="P30" s="83"/>
      <c r="Q30" s="83"/>
      <c r="R30" s="83"/>
      <c r="S30" s="83"/>
      <c r="T30" s="83"/>
      <c r="U30" s="83"/>
      <c r="V30" s="86"/>
      <c r="W30" s="86"/>
      <c r="X30" s="86"/>
      <c r="Y30" s="83"/>
      <c r="Z30" s="83"/>
      <c r="AA30" s="83"/>
      <c r="AB30" s="86"/>
      <c r="AC30" s="86"/>
      <c r="AD30" s="86"/>
      <c r="AE30" s="83"/>
      <c r="AF30" s="83"/>
      <c r="AG30" s="83"/>
      <c r="AH30" s="83"/>
      <c r="AI30" s="83"/>
      <c r="AJ30" s="83"/>
      <c r="AK30" s="83"/>
      <c r="AL30" s="83"/>
      <c r="AM30" s="83"/>
      <c r="AN30" s="83"/>
    </row>
    <row r="31" spans="1:46" x14ac:dyDescent="0.2">
      <c r="C31" s="81"/>
      <c r="D31" s="81"/>
      <c r="E31" s="81"/>
      <c r="F31" s="83"/>
      <c r="J31" s="81"/>
      <c r="K31" s="81"/>
      <c r="L31" s="81"/>
      <c r="V31" s="81"/>
      <c r="W31" s="81"/>
      <c r="X31" s="81"/>
      <c r="AB31" s="81"/>
      <c r="AC31" s="81"/>
      <c r="AD31" s="81"/>
    </row>
    <row r="47" spans="2:31" x14ac:dyDescent="0.2">
      <c r="V47" s="94">
        <v>2018</v>
      </c>
      <c r="W47" s="94">
        <v>2019</v>
      </c>
      <c r="X47" s="94">
        <v>2020</v>
      </c>
      <c r="AC47" s="94">
        <v>2018</v>
      </c>
      <c r="AD47" s="94">
        <v>2019</v>
      </c>
      <c r="AE47" s="94">
        <v>2020</v>
      </c>
    </row>
    <row r="48" spans="2:31" ht="15" customHeight="1" thickBot="1" x14ac:dyDescent="0.25">
      <c r="B48" s="145" t="s">
        <v>152</v>
      </c>
      <c r="C48" s="146"/>
      <c r="D48" s="146"/>
      <c r="E48" s="146"/>
      <c r="F48" s="146"/>
      <c r="G48" s="147"/>
      <c r="U48" s="43" t="s">
        <v>48</v>
      </c>
      <c r="V48" s="82">
        <v>24</v>
      </c>
      <c r="W48" s="82">
        <v>23</v>
      </c>
      <c r="X48" s="82">
        <v>23</v>
      </c>
      <c r="AB48" s="43" t="s">
        <v>48</v>
      </c>
      <c r="AC48" s="82">
        <v>5</v>
      </c>
      <c r="AD48" s="82">
        <f>AC26</f>
        <v>8</v>
      </c>
      <c r="AE48" s="82">
        <f>AD26</f>
        <v>7</v>
      </c>
    </row>
    <row r="49" spans="2:31" ht="15" thickBot="1" x14ac:dyDescent="0.25">
      <c r="B49" s="148"/>
      <c r="C49" s="149"/>
      <c r="D49" s="149"/>
      <c r="E49" s="149"/>
      <c r="F49" s="149"/>
      <c r="G49" s="150"/>
      <c r="U49" s="40" t="s">
        <v>46</v>
      </c>
      <c r="V49" s="35">
        <v>30</v>
      </c>
      <c r="W49" s="35">
        <v>32</v>
      </c>
      <c r="X49" s="35">
        <v>35</v>
      </c>
      <c r="AB49" s="40" t="s">
        <v>46</v>
      </c>
      <c r="AC49" s="35">
        <v>7</v>
      </c>
      <c r="AD49" s="35">
        <v>7</v>
      </c>
      <c r="AE49" s="35">
        <v>8</v>
      </c>
    </row>
    <row r="50" spans="2:31" x14ac:dyDescent="0.2">
      <c r="B50" s="151"/>
      <c r="C50" s="152"/>
      <c r="D50" s="152"/>
      <c r="E50" s="152"/>
      <c r="F50" s="152"/>
      <c r="G50" s="153"/>
    </row>
    <row r="52" spans="2:31" x14ac:dyDescent="0.2">
      <c r="B52" s="105" t="s">
        <v>124</v>
      </c>
    </row>
  </sheetData>
  <mergeCells count="11">
    <mergeCell ref="B48:G50"/>
    <mergeCell ref="O15:S16"/>
    <mergeCell ref="AG15:AK16"/>
    <mergeCell ref="AQ19:AR19"/>
    <mergeCell ref="AN15:AT16"/>
    <mergeCell ref="AS19:AS20"/>
    <mergeCell ref="B15:G16"/>
    <mergeCell ref="I15:M16"/>
    <mergeCell ref="U15:Y16"/>
    <mergeCell ref="AA15:AE16"/>
    <mergeCell ref="AO19:AP1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0"/>
  <sheetViews>
    <sheetView showGridLines="0" tabSelected="1" workbookViewId="0"/>
  </sheetViews>
  <sheetFormatPr baseColWidth="10" defaultColWidth="11.5703125" defaultRowHeight="15" x14ac:dyDescent="0.25"/>
  <cols>
    <col min="1" max="2" width="11.5703125" style="7"/>
    <col min="3" max="3" width="10.5703125" style="7" customWidth="1"/>
    <col min="4" max="4" width="34.28515625" style="7" customWidth="1"/>
    <col min="5" max="9" width="11.5703125" style="7"/>
    <col min="10" max="10" width="12" style="7" customWidth="1"/>
    <col min="11" max="11" width="34.28515625" style="7" customWidth="1"/>
    <col min="12" max="15" width="11.5703125" style="7"/>
    <col min="17" max="17" width="11.5703125" style="7"/>
    <col min="18" max="18" width="34.28515625" style="7" customWidth="1"/>
    <col min="19" max="16384" width="11.5703125" style="7"/>
  </cols>
  <sheetData>
    <row r="1" spans="3:22" ht="15" customHeight="1" x14ac:dyDescent="0.25"/>
    <row r="2" spans="3:22" ht="15" customHeight="1" x14ac:dyDescent="0.25"/>
    <row r="3" spans="3:22" ht="15" customHeight="1" x14ac:dyDescent="0.25"/>
    <row r="4" spans="3:22" ht="15" customHeight="1" x14ac:dyDescent="0.25"/>
    <row r="5" spans="3:22" ht="15" customHeight="1" x14ac:dyDescent="0.25"/>
    <row r="6" spans="3:22" ht="15" customHeight="1" x14ac:dyDescent="0.25"/>
    <row r="7" spans="3:22" ht="15" customHeight="1" x14ac:dyDescent="0.25"/>
    <row r="8" spans="3:22" ht="15" customHeight="1" x14ac:dyDescent="0.25"/>
    <row r="9" spans="3:22" ht="15" customHeight="1" x14ac:dyDescent="0.25"/>
    <row r="10" spans="3:22" ht="15" customHeight="1" x14ac:dyDescent="0.3">
      <c r="D10" s="5"/>
    </row>
    <row r="11" spans="3:22" ht="15" customHeight="1" x14ac:dyDescent="0.25"/>
    <row r="12" spans="3:22" ht="15" customHeight="1" x14ac:dyDescent="0.25"/>
    <row r="13" spans="3:22" ht="15" customHeight="1" x14ac:dyDescent="0.25"/>
    <row r="14" spans="3:22" ht="15" customHeight="1" x14ac:dyDescent="0.25"/>
    <row r="15" spans="3:22" ht="15" customHeight="1" thickBot="1" x14ac:dyDescent="0.3"/>
    <row r="16" spans="3:22" ht="15" customHeight="1" x14ac:dyDescent="0.25">
      <c r="C16" s="115" t="s">
        <v>62</v>
      </c>
      <c r="D16" s="115"/>
      <c r="E16" s="115"/>
      <c r="F16" s="115"/>
      <c r="G16" s="115"/>
      <c r="H16" s="115"/>
      <c r="I16"/>
      <c r="J16" s="115" t="s">
        <v>113</v>
      </c>
      <c r="K16" s="115"/>
      <c r="L16" s="115"/>
      <c r="M16" s="115"/>
      <c r="N16" s="115"/>
      <c r="O16" s="115"/>
      <c r="Q16" s="115" t="s">
        <v>114</v>
      </c>
      <c r="R16" s="115"/>
      <c r="S16" s="115"/>
      <c r="T16" s="115"/>
      <c r="U16" s="115"/>
      <c r="V16" s="115"/>
    </row>
    <row r="17" spans="3:22" ht="17.25" customHeight="1" thickBot="1" x14ac:dyDescent="0.3">
      <c r="C17" s="116"/>
      <c r="D17" s="116"/>
      <c r="E17" s="116"/>
      <c r="F17" s="116"/>
      <c r="G17" s="116"/>
      <c r="H17" s="116"/>
      <c r="I17"/>
      <c r="J17" s="116"/>
      <c r="K17" s="116"/>
      <c r="L17" s="116"/>
      <c r="M17" s="116"/>
      <c r="N17" s="116"/>
      <c r="O17" s="116"/>
      <c r="Q17" s="116"/>
      <c r="R17" s="116"/>
      <c r="S17" s="116"/>
      <c r="T17" s="116"/>
      <c r="U17" s="116"/>
      <c r="V17" s="116"/>
    </row>
    <row r="18" spans="3:22" ht="15.75" customHeight="1" x14ac:dyDescent="0.25"/>
    <row r="19" spans="3:22" ht="15.75" customHeight="1" x14ac:dyDescent="0.25"/>
    <row r="20" spans="3:22" ht="51" customHeight="1" x14ac:dyDescent="0.25">
      <c r="D20" s="13" t="s">
        <v>62</v>
      </c>
      <c r="E20" s="8" t="s">
        <v>45</v>
      </c>
      <c r="F20" s="9" t="s">
        <v>46</v>
      </c>
      <c r="G20" s="10" t="s">
        <v>24</v>
      </c>
      <c r="H20" s="11"/>
      <c r="I20" s="11"/>
      <c r="K20" s="13" t="s">
        <v>85</v>
      </c>
      <c r="L20" s="8" t="s">
        <v>45</v>
      </c>
      <c r="M20" s="9" t="s">
        <v>46</v>
      </c>
      <c r="N20" s="10" t="s">
        <v>24</v>
      </c>
      <c r="R20" s="13" t="s">
        <v>63</v>
      </c>
      <c r="S20" s="8" t="s">
        <v>45</v>
      </c>
      <c r="T20" s="9" t="s">
        <v>46</v>
      </c>
      <c r="U20" s="10" t="s">
        <v>24</v>
      </c>
    </row>
    <row r="21" spans="3:22" ht="25.5" customHeight="1" x14ac:dyDescent="0.25">
      <c r="E21" s="14">
        <v>7</v>
      </c>
      <c r="F21" s="14">
        <v>4</v>
      </c>
      <c r="G21" s="14">
        <f>SUM(E21:F21)</f>
        <v>11</v>
      </c>
      <c r="H21" s="12"/>
      <c r="I21" s="12"/>
      <c r="L21" s="14">
        <v>11</v>
      </c>
      <c r="M21" s="14">
        <v>4</v>
      </c>
      <c r="N21" s="14">
        <f>SUBTOTAL(9,L21:M21)</f>
        <v>15</v>
      </c>
      <c r="S21" s="14">
        <v>4</v>
      </c>
      <c r="T21" s="14">
        <v>1</v>
      </c>
      <c r="U21" s="14">
        <f>SUBTOTAL(9,S21:T21)</f>
        <v>5</v>
      </c>
    </row>
    <row r="22" spans="3:22" x14ac:dyDescent="0.25">
      <c r="E22" s="15"/>
      <c r="F22" s="15"/>
      <c r="G22" s="15"/>
      <c r="H22" s="12"/>
      <c r="I22" s="12"/>
      <c r="L22" s="15"/>
      <c r="M22" s="15"/>
      <c r="N22" s="15"/>
      <c r="S22" s="15"/>
      <c r="T22" s="15"/>
      <c r="U22" s="15"/>
    </row>
    <row r="23" spans="3:22" x14ac:dyDescent="0.25">
      <c r="E23" s="15"/>
      <c r="F23" s="15"/>
      <c r="G23" s="15"/>
      <c r="H23" s="12"/>
      <c r="I23" s="12"/>
      <c r="L23" s="15"/>
      <c r="M23" s="15"/>
      <c r="N23" s="15"/>
      <c r="S23" s="15"/>
      <c r="T23" s="15"/>
      <c r="U23" s="15"/>
    </row>
    <row r="70" spans="2:2" x14ac:dyDescent="0.25">
      <c r="B70" s="105" t="s">
        <v>124</v>
      </c>
    </row>
  </sheetData>
  <mergeCells count="3">
    <mergeCell ref="C16:H17"/>
    <mergeCell ref="J16:O17"/>
    <mergeCell ref="Q16:V17"/>
  </mergeCells>
  <pageMargins left="0.7" right="0.7" top="0.75" bottom="0.75" header="0.3" footer="0.3"/>
  <pageSetup paperSize="9" scale="97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E59"/>
  <sheetViews>
    <sheetView showGridLines="0" workbookViewId="0"/>
  </sheetViews>
  <sheetFormatPr baseColWidth="10" defaultRowHeight="15" x14ac:dyDescent="0.25"/>
  <cols>
    <col min="1" max="2" width="11" style="4" customWidth="1"/>
    <col min="3" max="3" width="14" style="4" customWidth="1"/>
    <col min="4" max="4" width="34.28515625" style="4" customWidth="1"/>
    <col min="5" max="7" width="11.42578125" style="4"/>
    <col min="8" max="8" width="11.42578125" style="4" customWidth="1"/>
    <col min="9" max="9" width="11.42578125" customWidth="1"/>
    <col min="10" max="10" width="11.42578125" style="4" customWidth="1"/>
    <col min="11" max="11" width="34.28515625" style="4" customWidth="1"/>
    <col min="12" max="15" width="11.42578125" style="4"/>
    <col min="17" max="17" width="11.42578125" style="4"/>
    <col min="18" max="18" width="33.28515625" style="4" customWidth="1"/>
    <col min="19" max="22" width="11.42578125" style="4"/>
    <col min="24" max="24" width="11.42578125" style="4"/>
    <col min="25" max="25" width="34.28515625" style="4" customWidth="1"/>
    <col min="26" max="28" width="11.42578125" style="4"/>
    <col min="29" max="29" width="10.7109375" style="4" customWidth="1"/>
    <col min="30" max="30" width="29.42578125" style="4" customWidth="1"/>
    <col min="31" max="16384" width="11.42578125" style="4"/>
  </cols>
  <sheetData>
    <row r="9" spans="3:31" ht="15" customHeight="1" x14ac:dyDescent="0.25"/>
    <row r="10" spans="3:31" ht="15" customHeight="1" x14ac:dyDescent="0.25"/>
    <row r="11" spans="3:31" ht="15" customHeight="1" x14ac:dyDescent="0.25"/>
    <row r="12" spans="3:31" ht="15" customHeight="1" x14ac:dyDescent="0.25"/>
    <row r="13" spans="3:31" ht="15" customHeight="1" x14ac:dyDescent="0.25"/>
    <row r="14" spans="3:31" ht="15" customHeight="1" x14ac:dyDescent="0.25"/>
    <row r="15" spans="3:31" ht="15" customHeight="1" thickBot="1" x14ac:dyDescent="0.3"/>
    <row r="16" spans="3:31" ht="15" customHeight="1" x14ac:dyDescent="0.25">
      <c r="C16" s="115" t="s">
        <v>47</v>
      </c>
      <c r="D16" s="115"/>
      <c r="E16" s="115"/>
      <c r="F16" s="115"/>
      <c r="G16" s="115"/>
      <c r="H16" s="115"/>
      <c r="J16" s="115" t="s">
        <v>110</v>
      </c>
      <c r="K16" s="115"/>
      <c r="L16" s="115"/>
      <c r="M16" s="115"/>
      <c r="N16" s="115"/>
      <c r="O16" s="115"/>
      <c r="Q16" s="115" t="s">
        <v>111</v>
      </c>
      <c r="R16" s="115"/>
      <c r="S16" s="115"/>
      <c r="T16" s="115"/>
      <c r="U16" s="115"/>
      <c r="V16" s="115"/>
      <c r="X16" s="115" t="s">
        <v>112</v>
      </c>
      <c r="Y16" s="115"/>
      <c r="Z16" s="115"/>
      <c r="AA16" s="115"/>
      <c r="AB16" s="115"/>
      <c r="AC16" s="115"/>
      <c r="AD16" s="115"/>
      <c r="AE16" s="115"/>
    </row>
    <row r="17" spans="3:31" ht="15" customHeight="1" thickBot="1" x14ac:dyDescent="0.3">
      <c r="C17" s="116"/>
      <c r="D17" s="116"/>
      <c r="E17" s="116"/>
      <c r="F17" s="116"/>
      <c r="G17" s="116"/>
      <c r="H17" s="116"/>
      <c r="J17" s="116"/>
      <c r="K17" s="116"/>
      <c r="L17" s="116"/>
      <c r="M17" s="116"/>
      <c r="N17" s="116"/>
      <c r="O17" s="116"/>
      <c r="Q17" s="116"/>
      <c r="R17" s="116"/>
      <c r="S17" s="116"/>
      <c r="T17" s="116"/>
      <c r="U17" s="116"/>
      <c r="V17" s="116"/>
      <c r="X17" s="116"/>
      <c r="Y17" s="116"/>
      <c r="Z17" s="116"/>
      <c r="AA17" s="116"/>
      <c r="AB17" s="116"/>
      <c r="AC17" s="116"/>
      <c r="AD17" s="116"/>
      <c r="AE17" s="116"/>
    </row>
    <row r="18" spans="3:31" ht="18.75" customHeight="1" x14ac:dyDescent="0.25"/>
    <row r="19" spans="3:31" ht="17.25" customHeight="1" x14ac:dyDescent="0.25"/>
    <row r="20" spans="3:31" ht="51" customHeight="1" x14ac:dyDescent="0.25">
      <c r="D20" s="13" t="s">
        <v>47</v>
      </c>
      <c r="E20" s="8" t="s">
        <v>48</v>
      </c>
      <c r="F20" s="9" t="s">
        <v>46</v>
      </c>
      <c r="G20" s="10" t="s">
        <v>49</v>
      </c>
      <c r="H20" s="16"/>
      <c r="K20" s="13" t="s">
        <v>50</v>
      </c>
      <c r="L20" s="8" t="s">
        <v>48</v>
      </c>
      <c r="M20" s="9" t="s">
        <v>46</v>
      </c>
      <c r="N20" s="10" t="s">
        <v>24</v>
      </c>
      <c r="R20" s="13" t="s">
        <v>51</v>
      </c>
      <c r="S20" s="8" t="s">
        <v>48</v>
      </c>
      <c r="T20" s="9" t="s">
        <v>46</v>
      </c>
      <c r="U20" s="10" t="s">
        <v>24</v>
      </c>
      <c r="Y20" s="22" t="s">
        <v>61</v>
      </c>
      <c r="Z20" s="8" t="s">
        <v>48</v>
      </c>
      <c r="AA20" s="9" t="s">
        <v>46</v>
      </c>
      <c r="AB20" s="10" t="s">
        <v>24</v>
      </c>
      <c r="AC20" s="17"/>
      <c r="AD20" s="21" t="s">
        <v>60</v>
      </c>
    </row>
    <row r="21" spans="3:31" ht="25.5" customHeight="1" x14ac:dyDescent="0.25">
      <c r="D21" s="18"/>
      <c r="E21" s="14">
        <v>12</v>
      </c>
      <c r="F21" s="14">
        <v>5</v>
      </c>
      <c r="G21" s="14">
        <f>SUM(E21:F21)</f>
        <v>17</v>
      </c>
      <c r="H21" s="19"/>
      <c r="L21" s="14">
        <v>26</v>
      </c>
      <c r="M21" s="14">
        <v>17</v>
      </c>
      <c r="N21" s="14">
        <f>SUM(L21:M21)</f>
        <v>43</v>
      </c>
      <c r="R21" s="18"/>
      <c r="S21" s="14">
        <v>9</v>
      </c>
      <c r="T21" s="14">
        <v>18</v>
      </c>
      <c r="U21" s="14">
        <f>SUM(S21:T21)</f>
        <v>27</v>
      </c>
      <c r="Y21" s="18"/>
      <c r="Z21" s="14">
        <v>6</v>
      </c>
      <c r="AA21" s="14">
        <v>4</v>
      </c>
      <c r="AB21" s="14">
        <f>SUM(Z21:AA21)</f>
        <v>10</v>
      </c>
      <c r="AD21" s="20" t="s">
        <v>11</v>
      </c>
    </row>
    <row r="22" spans="3:31" x14ac:dyDescent="0.25">
      <c r="AD22" s="20" t="s">
        <v>53</v>
      </c>
    </row>
    <row r="23" spans="3:31" ht="17.25" customHeight="1" x14ac:dyDescent="0.25">
      <c r="AD23" s="20" t="s">
        <v>54</v>
      </c>
    </row>
    <row r="24" spans="3:31" x14ac:dyDescent="0.25">
      <c r="AD24" s="20" t="s">
        <v>55</v>
      </c>
    </row>
    <row r="25" spans="3:31" x14ac:dyDescent="0.25">
      <c r="AD25" s="20" t="s">
        <v>56</v>
      </c>
    </row>
    <row r="26" spans="3:31" x14ac:dyDescent="0.25">
      <c r="AD26" s="20" t="s">
        <v>57</v>
      </c>
    </row>
    <row r="27" spans="3:31" x14ac:dyDescent="0.25">
      <c r="AD27" s="20" t="s">
        <v>12</v>
      </c>
    </row>
    <row r="28" spans="3:31" x14ac:dyDescent="0.25">
      <c r="AD28" s="20" t="s">
        <v>58</v>
      </c>
    </row>
    <row r="29" spans="3:31" x14ac:dyDescent="0.25">
      <c r="AD29" s="20" t="s">
        <v>125</v>
      </c>
    </row>
    <row r="30" spans="3:31" x14ac:dyDescent="0.25">
      <c r="AD30" s="20" t="s">
        <v>59</v>
      </c>
    </row>
    <row r="38" ht="35.450000000000003" customHeight="1" x14ac:dyDescent="0.25"/>
    <row r="59" spans="2:2" x14ac:dyDescent="0.25">
      <c r="B59" s="105" t="s">
        <v>124</v>
      </c>
    </row>
  </sheetData>
  <mergeCells count="4">
    <mergeCell ref="C16:H17"/>
    <mergeCell ref="J16:O17"/>
    <mergeCell ref="Q16:V17"/>
    <mergeCell ref="X16:AE17"/>
  </mergeCells>
  <pageMargins left="0.7" right="0.7" top="0.75" bottom="0.75" header="0.3" footer="0.3"/>
  <pageSetup paperSize="9" scale="91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BK69"/>
  <sheetViews>
    <sheetView showGridLines="0" zoomScale="98" zoomScaleNormal="98" workbookViewId="0"/>
  </sheetViews>
  <sheetFormatPr baseColWidth="10" defaultRowHeight="15" x14ac:dyDescent="0.25"/>
  <cols>
    <col min="1" max="2" width="11.42578125" style="4"/>
    <col min="3" max="3" width="10.85546875" style="4" customWidth="1"/>
    <col min="4" max="4" width="26.5703125" style="4" customWidth="1"/>
    <col min="5" max="7" width="11.42578125" style="4"/>
    <col min="8" max="8" width="11.42578125" style="4" customWidth="1"/>
    <col min="9" max="9" width="11.42578125" style="4"/>
    <col min="10" max="10" width="13.7109375" style="4" customWidth="1"/>
    <col min="11" max="11" width="13.7109375" customWidth="1"/>
    <col min="12" max="12" width="13" style="4" customWidth="1"/>
    <col min="13" max="13" width="16.28515625" style="4" customWidth="1"/>
    <col min="14" max="14" width="0.5703125" style="4" customWidth="1"/>
    <col min="15" max="18" width="11" style="4" customWidth="1"/>
    <col min="19" max="19" width="11" customWidth="1"/>
    <col min="20" max="20" width="11.28515625" style="4" customWidth="1"/>
    <col min="21" max="21" width="14" style="4" customWidth="1"/>
    <col min="22" max="22" width="12.5703125" style="4" customWidth="1"/>
    <col min="23" max="25" width="11" style="4" customWidth="1"/>
    <col min="26" max="26" width="11" customWidth="1"/>
    <col min="27" max="27" width="11" style="4" customWidth="1"/>
    <col min="28" max="28" width="15.28515625" style="4" customWidth="1"/>
    <col min="29" max="29" width="13.140625" style="4" customWidth="1"/>
    <col min="30" max="30" width="11" style="4" customWidth="1"/>
    <col min="31" max="31" width="11.5703125" style="4" customWidth="1"/>
    <col min="32" max="34" width="11" style="4" customWidth="1"/>
    <col min="35" max="35" width="31.5703125" style="4" customWidth="1"/>
    <col min="36" max="37" width="10.7109375" style="4" customWidth="1"/>
    <col min="38" max="40" width="11.42578125" style="4"/>
    <col min="41" max="41" width="27.85546875" style="4" customWidth="1"/>
    <col min="42" max="46" width="11.42578125" style="4"/>
    <col min="47" max="47" width="29.42578125" style="4" customWidth="1"/>
    <col min="48" max="48" width="9.28515625" style="4" customWidth="1"/>
    <col min="49" max="49" width="8.140625" style="4" customWidth="1"/>
    <col min="50" max="50" width="7.85546875" style="4" customWidth="1"/>
    <col min="51" max="51" width="7" style="4" customWidth="1"/>
    <col min="52" max="52" width="8" style="4" customWidth="1"/>
    <col min="53" max="53" width="8.28515625" style="4" customWidth="1"/>
    <col min="54" max="54" width="7" style="4" customWidth="1"/>
    <col min="55" max="55" width="8.140625" style="4" customWidth="1"/>
    <col min="56" max="62" width="11.42578125" style="4"/>
    <col min="63" max="63" width="3.140625" style="4" customWidth="1"/>
    <col min="64" max="64" width="5.85546875" style="4" customWidth="1"/>
    <col min="65" max="16384" width="11.42578125" style="4"/>
  </cols>
  <sheetData>
    <row r="15" spans="3:63" ht="15.75" thickBot="1" x14ac:dyDescent="0.3"/>
    <row r="16" spans="3:63" ht="15.75" customHeight="1" x14ac:dyDescent="0.25">
      <c r="C16" s="115" t="s">
        <v>102</v>
      </c>
      <c r="D16" s="115"/>
      <c r="E16" s="115"/>
      <c r="F16" s="115"/>
      <c r="G16" s="115"/>
      <c r="H16" s="115"/>
      <c r="I16" s="115"/>
      <c r="J16" s="115"/>
      <c r="L16" s="115" t="s">
        <v>103</v>
      </c>
      <c r="M16" s="115"/>
      <c r="N16" s="115"/>
      <c r="O16" s="115"/>
      <c r="P16" s="115"/>
      <c r="Q16" s="115"/>
      <c r="R16" s="115"/>
      <c r="T16" s="115" t="s">
        <v>104</v>
      </c>
      <c r="U16" s="115"/>
      <c r="V16" s="115"/>
      <c r="W16" s="115"/>
      <c r="X16" s="115"/>
      <c r="Y16" s="115"/>
      <c r="AA16" s="115" t="s">
        <v>105</v>
      </c>
      <c r="AB16" s="115"/>
      <c r="AC16" s="115"/>
      <c r="AD16" s="115"/>
      <c r="AE16" s="115"/>
      <c r="AF16" s="115"/>
      <c r="AH16" s="115" t="s">
        <v>106</v>
      </c>
      <c r="AI16" s="115"/>
      <c r="AJ16" s="115"/>
      <c r="AK16" s="115"/>
      <c r="AL16" s="115"/>
      <c r="AN16" s="115" t="s">
        <v>107</v>
      </c>
      <c r="AO16" s="115"/>
      <c r="AP16" s="115"/>
      <c r="AQ16" s="115"/>
      <c r="AR16" s="115"/>
      <c r="AT16" s="115" t="s">
        <v>108</v>
      </c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K16"/>
    </row>
    <row r="17" spans="1:60" ht="20.25" customHeight="1" thickBot="1" x14ac:dyDescent="0.3">
      <c r="C17" s="116"/>
      <c r="D17" s="116"/>
      <c r="E17" s="116"/>
      <c r="F17" s="116"/>
      <c r="G17" s="116"/>
      <c r="H17" s="116"/>
      <c r="I17" s="116"/>
      <c r="J17" s="116"/>
      <c r="L17" s="116"/>
      <c r="M17" s="116"/>
      <c r="N17" s="116"/>
      <c r="O17" s="116"/>
      <c r="P17" s="116"/>
      <c r="Q17" s="116"/>
      <c r="R17" s="116"/>
      <c r="T17" s="116"/>
      <c r="U17" s="116"/>
      <c r="V17" s="116"/>
      <c r="W17" s="116"/>
      <c r="X17" s="116"/>
      <c r="Y17" s="116"/>
      <c r="AA17" s="116"/>
      <c r="AB17" s="116"/>
      <c r="AC17" s="116"/>
      <c r="AD17" s="116"/>
      <c r="AE17" s="116"/>
      <c r="AF17" s="116"/>
      <c r="AH17" s="116"/>
      <c r="AI17" s="116"/>
      <c r="AJ17" s="116"/>
      <c r="AK17" s="116"/>
      <c r="AL17" s="116"/>
      <c r="AN17" s="116"/>
      <c r="AO17" s="116"/>
      <c r="AP17" s="116"/>
      <c r="AQ17" s="116"/>
      <c r="AR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</row>
    <row r="18" spans="1:60" ht="16.5" customHeight="1" x14ac:dyDescent="0.25">
      <c r="D18" s="122"/>
      <c r="E18" s="123"/>
      <c r="F18" s="123"/>
      <c r="G18" s="23"/>
      <c r="H18" s="23"/>
      <c r="I18" s="23"/>
      <c r="J18" s="23"/>
      <c r="L18" s="23"/>
      <c r="M18" s="122"/>
      <c r="N18" s="123"/>
      <c r="O18" s="123"/>
      <c r="P18" s="123"/>
      <c r="Q18" s="24"/>
      <c r="R18" s="24"/>
      <c r="T18" s="24"/>
      <c r="U18" s="122"/>
      <c r="V18" s="122"/>
      <c r="W18" s="123"/>
      <c r="X18" s="23"/>
      <c r="Y18" s="23"/>
      <c r="AB18" s="122"/>
      <c r="AC18" s="122"/>
      <c r="AD18" s="123"/>
      <c r="AE18" s="23"/>
      <c r="AF18" s="23"/>
      <c r="AG18" s="23"/>
      <c r="AH18" s="23"/>
      <c r="AI18" s="25"/>
      <c r="AJ18" s="25"/>
      <c r="AK18" s="26"/>
      <c r="AL18" s="27"/>
      <c r="AM18" s="27"/>
      <c r="AN18" s="27"/>
      <c r="AO18" s="122"/>
      <c r="AP18" s="123"/>
      <c r="AQ18" s="123"/>
      <c r="AU18" s="120"/>
      <c r="AV18" s="121"/>
      <c r="AW18" s="121"/>
      <c r="AX18" s="121"/>
      <c r="AY18" s="121"/>
      <c r="AZ18" s="121"/>
      <c r="BA18" s="121"/>
      <c r="BB18" s="121"/>
      <c r="BC18" s="121"/>
    </row>
    <row r="19" spans="1:60" x14ac:dyDescent="0.25">
      <c r="D19" s="28"/>
      <c r="E19" s="28"/>
      <c r="M19" s="28"/>
      <c r="N19" s="28"/>
      <c r="U19" s="28"/>
      <c r="V19" s="28"/>
      <c r="W19" s="28"/>
      <c r="X19" s="28"/>
      <c r="Y19" s="28"/>
      <c r="AB19" s="28"/>
      <c r="AC19" s="28"/>
      <c r="AD19" s="28"/>
      <c r="AE19" s="28"/>
      <c r="AF19" s="28"/>
      <c r="AG19" s="28"/>
      <c r="AH19" s="28"/>
      <c r="AO19" s="28"/>
      <c r="AP19" s="28"/>
    </row>
    <row r="20" spans="1:60" ht="45.75" thickBot="1" x14ac:dyDescent="0.3">
      <c r="D20" s="46" t="s">
        <v>86</v>
      </c>
      <c r="E20" s="46" t="s">
        <v>20</v>
      </c>
      <c r="F20" s="46" t="s">
        <v>19</v>
      </c>
      <c r="G20" s="46" t="s">
        <v>24</v>
      </c>
      <c r="H20" s="46" t="s">
        <v>35</v>
      </c>
      <c r="I20" s="46" t="s">
        <v>87</v>
      </c>
      <c r="J20" s="29"/>
      <c r="L20" s="29"/>
      <c r="M20" s="47" t="s">
        <v>16</v>
      </c>
      <c r="N20" s="48" t="s">
        <v>20</v>
      </c>
      <c r="O20" s="46" t="s">
        <v>19</v>
      </c>
      <c r="P20" s="46" t="s">
        <v>20</v>
      </c>
      <c r="Q20" s="46" t="s">
        <v>24</v>
      </c>
      <c r="U20" s="47" t="s">
        <v>16</v>
      </c>
      <c r="V20" s="46" t="s">
        <v>26</v>
      </c>
      <c r="W20" s="46" t="s">
        <v>20</v>
      </c>
      <c r="X20" s="46" t="s">
        <v>36</v>
      </c>
      <c r="Y20"/>
      <c r="AB20" s="47" t="s">
        <v>16</v>
      </c>
      <c r="AC20" s="46" t="s">
        <v>26</v>
      </c>
      <c r="AD20" s="46" t="s">
        <v>19</v>
      </c>
      <c r="AE20" s="46" t="s">
        <v>36</v>
      </c>
      <c r="AF20" s="29"/>
      <c r="AG20" s="29"/>
      <c r="AH20" s="29"/>
      <c r="AI20" s="47" t="s">
        <v>88</v>
      </c>
      <c r="AJ20" s="46" t="s">
        <v>20</v>
      </c>
      <c r="AK20" s="46" t="s">
        <v>19</v>
      </c>
      <c r="AL20"/>
      <c r="AM20"/>
      <c r="AO20" s="47" t="s">
        <v>88</v>
      </c>
      <c r="AP20" s="46" t="s">
        <v>20</v>
      </c>
      <c r="AQ20" s="46" t="s">
        <v>19</v>
      </c>
      <c r="AU20" s="117" t="s">
        <v>88</v>
      </c>
      <c r="AV20" s="117" t="s">
        <v>21</v>
      </c>
      <c r="AW20" s="117"/>
      <c r="AX20" s="117" t="s">
        <v>23</v>
      </c>
      <c r="AY20" s="117"/>
      <c r="AZ20" s="117" t="s">
        <v>65</v>
      </c>
      <c r="BA20" s="117"/>
      <c r="BB20" s="117" t="s">
        <v>66</v>
      </c>
      <c r="BC20" s="117"/>
    </row>
    <row r="21" spans="1:60" ht="15" customHeight="1" thickBot="1" x14ac:dyDescent="0.3">
      <c r="A21" s="31"/>
      <c r="B21" s="31"/>
      <c r="C21" s="42"/>
      <c r="D21" s="43" t="s">
        <v>64</v>
      </c>
      <c r="E21" s="44">
        <v>79</v>
      </c>
      <c r="F21" s="44">
        <v>113</v>
      </c>
      <c r="G21" s="44">
        <f>SUM(E21:F21)</f>
        <v>192</v>
      </c>
      <c r="H21" s="45">
        <f>E21/$G21</f>
        <v>0.41145833333333331</v>
      </c>
      <c r="I21" s="45">
        <f>F21/$G21</f>
        <v>0.58854166666666663</v>
      </c>
      <c r="J21" s="33"/>
      <c r="L21" s="33"/>
      <c r="M21" s="43" t="s">
        <v>126</v>
      </c>
      <c r="N21" s="44">
        <f t="shared" ref="N21:N29" si="0">-P21</f>
        <v>-53</v>
      </c>
      <c r="O21" s="44">
        <v>22</v>
      </c>
      <c r="P21" s="44">
        <v>53</v>
      </c>
      <c r="Q21" s="35">
        <f>SUM(O21:P21)</f>
        <v>75</v>
      </c>
      <c r="U21" s="43" t="s">
        <v>126</v>
      </c>
      <c r="V21" s="45">
        <f>W21/X21</f>
        <v>0.70666666666666667</v>
      </c>
      <c r="W21" s="44">
        <f>P21</f>
        <v>53</v>
      </c>
      <c r="X21" s="35">
        <f>W21+O21</f>
        <v>75</v>
      </c>
      <c r="Y21" s="33"/>
      <c r="AB21" s="43" t="s">
        <v>136</v>
      </c>
      <c r="AC21" s="45">
        <f>AD21/AE21</f>
        <v>0.29333333333333333</v>
      </c>
      <c r="AD21" s="44">
        <f>O21</f>
        <v>22</v>
      </c>
      <c r="AE21" s="35">
        <f t="shared" ref="AE21:AE26" si="1">X21</f>
        <v>75</v>
      </c>
      <c r="AF21" s="33"/>
      <c r="AG21" s="33"/>
      <c r="AH21" s="33"/>
      <c r="AI21" s="43" t="s">
        <v>64</v>
      </c>
      <c r="AJ21" s="50">
        <v>28.586345381526105</v>
      </c>
      <c r="AK21" s="50">
        <v>30.407181571815716</v>
      </c>
      <c r="AO21" s="43" t="s">
        <v>64</v>
      </c>
      <c r="AP21" s="52">
        <v>56.354430379746837</v>
      </c>
      <c r="AQ21" s="52">
        <v>59.079646017699112</v>
      </c>
      <c r="AU21" s="117"/>
      <c r="AV21" s="101" t="s">
        <v>20</v>
      </c>
      <c r="AW21" s="101" t="s">
        <v>19</v>
      </c>
      <c r="AX21" s="101" t="s">
        <v>20</v>
      </c>
      <c r="AY21" s="101" t="s">
        <v>19</v>
      </c>
      <c r="AZ21" s="101" t="s">
        <v>20</v>
      </c>
      <c r="BA21" s="101" t="s">
        <v>19</v>
      </c>
      <c r="BB21" s="101" t="s">
        <v>20</v>
      </c>
      <c r="BC21" s="101" t="s">
        <v>19</v>
      </c>
      <c r="BF21" s="30" t="s">
        <v>24</v>
      </c>
      <c r="BG21" s="30" t="s">
        <v>20</v>
      </c>
      <c r="BH21" s="30" t="s">
        <v>19</v>
      </c>
    </row>
    <row r="22" spans="1:60" ht="15.75" thickBot="1" x14ac:dyDescent="0.3">
      <c r="A22" s="31"/>
      <c r="B22" s="31"/>
      <c r="C22" s="42"/>
      <c r="D22" s="40" t="s">
        <v>2</v>
      </c>
      <c r="E22" s="35">
        <v>270</v>
      </c>
      <c r="F22" s="35">
        <v>189</v>
      </c>
      <c r="G22" s="44">
        <f t="shared" ref="G22:G38" si="2">SUM(E22:F22)</f>
        <v>459</v>
      </c>
      <c r="H22" s="36">
        <f t="shared" ref="H22:H39" si="3">E22/G22</f>
        <v>0.58823529411764708</v>
      </c>
      <c r="I22" s="45">
        <f t="shared" ref="I22:I39" si="4">F22/$G22</f>
        <v>0.41176470588235292</v>
      </c>
      <c r="J22" s="33"/>
      <c r="L22" s="33"/>
      <c r="M22" s="40" t="s">
        <v>127</v>
      </c>
      <c r="N22" s="35">
        <f t="shared" si="0"/>
        <v>-172</v>
      </c>
      <c r="O22" s="35">
        <v>45</v>
      </c>
      <c r="P22" s="35">
        <v>172</v>
      </c>
      <c r="Q22" s="35">
        <f t="shared" ref="Q22:Q29" si="5">SUM(O22:P22)</f>
        <v>217</v>
      </c>
      <c r="U22" s="40" t="s">
        <v>137</v>
      </c>
      <c r="V22" s="45">
        <f t="shared" ref="V22:V26" si="6">W22/X22</f>
        <v>0.77987421383647804</v>
      </c>
      <c r="W22" s="35">
        <f>P22+P23</f>
        <v>372</v>
      </c>
      <c r="X22" s="35">
        <f>W22+O22+O23</f>
        <v>477</v>
      </c>
      <c r="Y22" s="33"/>
      <c r="AB22" s="40" t="s">
        <v>137</v>
      </c>
      <c r="AC22" s="45">
        <f t="shared" ref="AC22:AC26" si="7">AD22/AE22</f>
        <v>0.22012578616352202</v>
      </c>
      <c r="AD22" s="35">
        <f>O22+O23</f>
        <v>105</v>
      </c>
      <c r="AE22" s="35">
        <f t="shared" si="1"/>
        <v>477</v>
      </c>
      <c r="AF22" s="33"/>
      <c r="AG22" s="33"/>
      <c r="AH22" s="33"/>
      <c r="AI22" s="40" t="s">
        <v>2</v>
      </c>
      <c r="AJ22" s="51">
        <v>16.005469755469758</v>
      </c>
      <c r="AK22" s="51">
        <v>23.334699453551909</v>
      </c>
      <c r="AO22" s="40" t="s">
        <v>2</v>
      </c>
      <c r="AP22" s="52">
        <v>45.127413127413128</v>
      </c>
      <c r="AQ22" s="52">
        <v>52.240437158469945</v>
      </c>
      <c r="AU22" s="43" t="s">
        <v>68</v>
      </c>
      <c r="AV22" s="100">
        <v>9</v>
      </c>
      <c r="AW22" s="44">
        <v>22</v>
      </c>
      <c r="AX22" s="100"/>
      <c r="AY22" s="44"/>
      <c r="AZ22" s="100"/>
      <c r="BA22" s="44"/>
      <c r="BB22" s="100"/>
      <c r="BC22" s="44"/>
      <c r="BF22" s="34">
        <f>SUM(BG22:BH22)</f>
        <v>118</v>
      </c>
      <c r="BG22" s="34">
        <v>48</v>
      </c>
      <c r="BH22" s="34">
        <v>70</v>
      </c>
    </row>
    <row r="23" spans="1:60" ht="15.75" thickBot="1" x14ac:dyDescent="0.3">
      <c r="A23" s="31"/>
      <c r="B23" s="31"/>
      <c r="C23" s="42"/>
      <c r="D23" s="40" t="s">
        <v>3</v>
      </c>
      <c r="E23" s="35">
        <v>39</v>
      </c>
      <c r="F23" s="35">
        <v>22</v>
      </c>
      <c r="G23" s="44">
        <f t="shared" si="2"/>
        <v>61</v>
      </c>
      <c r="H23" s="36">
        <f t="shared" si="3"/>
        <v>0.63934426229508201</v>
      </c>
      <c r="I23" s="45">
        <f t="shared" si="4"/>
        <v>0.36065573770491804</v>
      </c>
      <c r="J23" s="33"/>
      <c r="L23" s="33"/>
      <c r="M23" s="40" t="s">
        <v>128</v>
      </c>
      <c r="N23" s="35">
        <f t="shared" si="0"/>
        <v>-200</v>
      </c>
      <c r="O23" s="35">
        <v>60</v>
      </c>
      <c r="P23" s="35">
        <v>200</v>
      </c>
      <c r="Q23" s="35">
        <f t="shared" si="5"/>
        <v>260</v>
      </c>
      <c r="R23" s="32"/>
      <c r="U23" s="40" t="s">
        <v>138</v>
      </c>
      <c r="V23" s="45">
        <f t="shared" si="6"/>
        <v>0.72468714448236637</v>
      </c>
      <c r="W23" s="35">
        <f>P24+P25</f>
        <v>637</v>
      </c>
      <c r="X23" s="35">
        <f>W23+O24+O25</f>
        <v>879</v>
      </c>
      <c r="Y23" s="33"/>
      <c r="AB23" s="40" t="s">
        <v>138</v>
      </c>
      <c r="AC23" s="45">
        <f t="shared" si="7"/>
        <v>0.27531285551763368</v>
      </c>
      <c r="AD23" s="35">
        <f>O24+O25</f>
        <v>242</v>
      </c>
      <c r="AE23" s="35">
        <f t="shared" si="1"/>
        <v>879</v>
      </c>
      <c r="AF23" s="33"/>
      <c r="AG23" s="33"/>
      <c r="AH23" s="33"/>
      <c r="AI23" s="40" t="s">
        <v>3</v>
      </c>
      <c r="AJ23" s="51">
        <v>24.006410256410259</v>
      </c>
      <c r="AK23" s="51">
        <v>27.34090909090909</v>
      </c>
      <c r="AO23" s="40" t="s">
        <v>3</v>
      </c>
      <c r="AP23" s="52">
        <v>51.846153846153847</v>
      </c>
      <c r="AQ23" s="52">
        <v>58.045454545454547</v>
      </c>
      <c r="AU23" s="40" t="s">
        <v>2</v>
      </c>
      <c r="AV23" s="52"/>
      <c r="AW23" s="35"/>
      <c r="AX23" s="52">
        <v>1</v>
      </c>
      <c r="AY23" s="35"/>
      <c r="AZ23" s="52">
        <v>1</v>
      </c>
      <c r="BA23" s="35">
        <v>7</v>
      </c>
      <c r="BB23" s="52">
        <v>3</v>
      </c>
      <c r="BC23" s="35">
        <v>3</v>
      </c>
    </row>
    <row r="24" spans="1:60" ht="15.75" thickBot="1" x14ac:dyDescent="0.3">
      <c r="A24" s="31"/>
      <c r="B24" s="31"/>
      <c r="C24" s="42"/>
      <c r="D24" s="40" t="s">
        <v>4</v>
      </c>
      <c r="E24" s="35">
        <v>28</v>
      </c>
      <c r="F24" s="35">
        <v>22</v>
      </c>
      <c r="G24" s="44">
        <f t="shared" si="2"/>
        <v>50</v>
      </c>
      <c r="H24" s="36">
        <f t="shared" si="3"/>
        <v>0.56000000000000005</v>
      </c>
      <c r="I24" s="45">
        <f t="shared" si="4"/>
        <v>0.44</v>
      </c>
      <c r="J24" s="33"/>
      <c r="L24" s="33"/>
      <c r="M24" s="40" t="s">
        <v>129</v>
      </c>
      <c r="N24" s="35">
        <f t="shared" si="0"/>
        <v>-376</v>
      </c>
      <c r="O24" s="35">
        <v>136</v>
      </c>
      <c r="P24" s="35">
        <v>376</v>
      </c>
      <c r="Q24" s="35">
        <f t="shared" si="5"/>
        <v>512</v>
      </c>
      <c r="U24" s="40" t="s">
        <v>139</v>
      </c>
      <c r="V24" s="45">
        <f t="shared" si="6"/>
        <v>0.57354925775978405</v>
      </c>
      <c r="W24" s="35">
        <f>P26+P27</f>
        <v>425</v>
      </c>
      <c r="X24" s="35">
        <f>W24+O26+O27</f>
        <v>741</v>
      </c>
      <c r="Y24" s="33"/>
      <c r="AB24" s="40" t="s">
        <v>139</v>
      </c>
      <c r="AC24" s="45">
        <f t="shared" si="7"/>
        <v>0.42645074224021595</v>
      </c>
      <c r="AD24" s="35">
        <f>O26+O27</f>
        <v>316</v>
      </c>
      <c r="AE24" s="35">
        <f t="shared" si="1"/>
        <v>741</v>
      </c>
      <c r="AF24" s="33"/>
      <c r="AG24" s="33"/>
      <c r="AH24" s="33"/>
      <c r="AI24" s="40" t="s">
        <v>4</v>
      </c>
      <c r="AJ24" s="51">
        <v>25.107142857142858</v>
      </c>
      <c r="AK24" s="51">
        <v>23.09090909090909</v>
      </c>
      <c r="AO24" s="40" t="s">
        <v>4</v>
      </c>
      <c r="AP24" s="52">
        <v>52.607142857142854</v>
      </c>
      <c r="AQ24" s="52">
        <v>50.954545454545453</v>
      </c>
      <c r="AU24" s="40" t="s">
        <v>3</v>
      </c>
      <c r="AV24" s="52"/>
      <c r="AW24" s="35"/>
      <c r="AX24" s="52"/>
      <c r="AY24" s="35">
        <v>1</v>
      </c>
      <c r="AZ24" s="52">
        <v>1</v>
      </c>
      <c r="BA24" s="35">
        <v>2</v>
      </c>
      <c r="BB24" s="52"/>
      <c r="BC24" s="35"/>
    </row>
    <row r="25" spans="1:60" ht="15.75" thickBot="1" x14ac:dyDescent="0.3">
      <c r="A25" s="31"/>
      <c r="B25" s="31"/>
      <c r="C25" s="42"/>
      <c r="D25" s="40" t="s">
        <v>5</v>
      </c>
      <c r="E25" s="35">
        <v>67</v>
      </c>
      <c r="F25" s="35">
        <v>55</v>
      </c>
      <c r="G25" s="44">
        <f t="shared" si="2"/>
        <v>122</v>
      </c>
      <c r="H25" s="36">
        <f t="shared" si="3"/>
        <v>0.54918032786885251</v>
      </c>
      <c r="I25" s="45">
        <f t="shared" si="4"/>
        <v>0.45081967213114754</v>
      </c>
      <c r="J25" s="33"/>
      <c r="L25" s="33"/>
      <c r="M25" s="40" t="s">
        <v>130</v>
      </c>
      <c r="N25" s="35">
        <f t="shared" si="0"/>
        <v>-261</v>
      </c>
      <c r="O25" s="35">
        <v>106</v>
      </c>
      <c r="P25" s="35">
        <v>261</v>
      </c>
      <c r="Q25" s="35">
        <f t="shared" si="5"/>
        <v>367</v>
      </c>
      <c r="U25" s="40" t="s">
        <v>140</v>
      </c>
      <c r="V25" s="45">
        <f t="shared" si="6"/>
        <v>0.41388888888888886</v>
      </c>
      <c r="W25" s="35">
        <f>P28+P29</f>
        <v>149</v>
      </c>
      <c r="X25" s="35">
        <f>W25+O28+O29</f>
        <v>360</v>
      </c>
      <c r="Y25" s="33"/>
      <c r="AB25" s="40" t="s">
        <v>140</v>
      </c>
      <c r="AC25" s="45">
        <f t="shared" si="7"/>
        <v>0.58611111111111114</v>
      </c>
      <c r="AD25" s="35">
        <f>O28+O29</f>
        <v>211</v>
      </c>
      <c r="AE25" s="35">
        <f t="shared" si="1"/>
        <v>360</v>
      </c>
      <c r="AF25" s="33"/>
      <c r="AG25" s="33"/>
      <c r="AH25" s="33"/>
      <c r="AI25" s="40" t="s">
        <v>5</v>
      </c>
      <c r="AJ25" s="51">
        <v>12.013681592039802</v>
      </c>
      <c r="AK25" s="51">
        <v>15.975757575757576</v>
      </c>
      <c r="AO25" s="40" t="s">
        <v>5</v>
      </c>
      <c r="AP25" s="52">
        <v>41.611940298507463</v>
      </c>
      <c r="AQ25" s="52">
        <v>46.018181818181816</v>
      </c>
      <c r="AU25" s="40" t="s">
        <v>4</v>
      </c>
      <c r="AV25" s="52"/>
      <c r="AW25" s="35"/>
      <c r="AX25" s="52">
        <v>1</v>
      </c>
      <c r="AY25" s="35"/>
      <c r="AZ25" s="52"/>
      <c r="BA25" s="35"/>
      <c r="BB25" s="52">
        <v>1</v>
      </c>
      <c r="BC25" s="35"/>
    </row>
    <row r="26" spans="1:60" ht="15.75" thickBot="1" x14ac:dyDescent="0.3">
      <c r="A26" s="31"/>
      <c r="B26" s="31"/>
      <c r="C26" s="42"/>
      <c r="D26" s="40" t="s">
        <v>6</v>
      </c>
      <c r="E26" s="35">
        <v>16</v>
      </c>
      <c r="F26" s="35">
        <v>12</v>
      </c>
      <c r="G26" s="44">
        <f t="shared" si="2"/>
        <v>28</v>
      </c>
      <c r="H26" s="36">
        <f t="shared" si="3"/>
        <v>0.5714285714285714</v>
      </c>
      <c r="I26" s="45">
        <f t="shared" si="4"/>
        <v>0.42857142857142855</v>
      </c>
      <c r="J26" s="33"/>
      <c r="L26" s="33"/>
      <c r="M26" s="40" t="s">
        <v>131</v>
      </c>
      <c r="N26" s="35">
        <f t="shared" si="0"/>
        <v>-180</v>
      </c>
      <c r="O26" s="35">
        <v>101</v>
      </c>
      <c r="P26" s="35">
        <v>180</v>
      </c>
      <c r="Q26" s="35">
        <f t="shared" si="5"/>
        <v>281</v>
      </c>
      <c r="U26" s="40" t="s">
        <v>135</v>
      </c>
      <c r="V26" s="45">
        <f t="shared" si="6"/>
        <v>0.31578947368421051</v>
      </c>
      <c r="W26" s="35">
        <f>P30</f>
        <v>6</v>
      </c>
      <c r="X26" s="35">
        <f>W26+O30</f>
        <v>19</v>
      </c>
      <c r="AB26" s="40" t="s">
        <v>135</v>
      </c>
      <c r="AC26" s="45">
        <f t="shared" si="7"/>
        <v>0.68421052631578949</v>
      </c>
      <c r="AD26" s="35">
        <f>O30</f>
        <v>13</v>
      </c>
      <c r="AE26" s="35">
        <f t="shared" si="1"/>
        <v>19</v>
      </c>
      <c r="AI26" s="40" t="s">
        <v>6</v>
      </c>
      <c r="AJ26" s="51">
        <v>21.421875</v>
      </c>
      <c r="AK26" s="51">
        <v>21.708333333333332</v>
      </c>
      <c r="AO26" s="40" t="s">
        <v>6</v>
      </c>
      <c r="AP26" s="52">
        <v>50</v>
      </c>
      <c r="AQ26" s="52">
        <v>50.25</v>
      </c>
      <c r="AU26" s="40" t="s">
        <v>5</v>
      </c>
      <c r="AV26" s="52"/>
      <c r="AW26" s="35"/>
      <c r="AX26" s="52"/>
      <c r="AY26" s="35">
        <v>1</v>
      </c>
      <c r="AZ26" s="52">
        <v>2</v>
      </c>
      <c r="BA26" s="35"/>
      <c r="BB26" s="52">
        <v>1</v>
      </c>
      <c r="BC26" s="35"/>
    </row>
    <row r="27" spans="1:60" ht="15.75" thickBot="1" x14ac:dyDescent="0.3">
      <c r="A27" s="31"/>
      <c r="B27" s="31"/>
      <c r="C27" s="42"/>
      <c r="D27" s="40" t="s">
        <v>30</v>
      </c>
      <c r="E27" s="35">
        <v>60</v>
      </c>
      <c r="F27" s="35">
        <v>28</v>
      </c>
      <c r="G27" s="44">
        <f t="shared" si="2"/>
        <v>88</v>
      </c>
      <c r="H27" s="36">
        <f t="shared" si="3"/>
        <v>0.68181818181818177</v>
      </c>
      <c r="I27" s="45">
        <f t="shared" si="4"/>
        <v>0.31818181818181818</v>
      </c>
      <c r="J27" s="33"/>
      <c r="L27" s="33"/>
      <c r="M27" s="43" t="s">
        <v>132</v>
      </c>
      <c r="N27" s="44">
        <f t="shared" si="0"/>
        <v>-245</v>
      </c>
      <c r="O27" s="44">
        <v>215</v>
      </c>
      <c r="P27" s="44">
        <v>245</v>
      </c>
      <c r="Q27" s="35">
        <f t="shared" si="5"/>
        <v>460</v>
      </c>
      <c r="R27" s="32"/>
      <c r="U27" s="37" t="s">
        <v>24</v>
      </c>
      <c r="V27" s="49">
        <f t="shared" ref="V27" si="8">W27/X27</f>
        <v>0.64366914935319486</v>
      </c>
      <c r="W27" s="38">
        <f>SUM(W21:W26)</f>
        <v>1642</v>
      </c>
      <c r="X27" s="38">
        <f>SUM(X21:X26)</f>
        <v>2551</v>
      </c>
      <c r="AB27" s="37" t="s">
        <v>24</v>
      </c>
      <c r="AC27" s="49">
        <f>AD27/AE27</f>
        <v>0.3563308506468052</v>
      </c>
      <c r="AD27" s="38">
        <f>SUM(AD21:AD26)</f>
        <v>909</v>
      </c>
      <c r="AE27" s="38">
        <f>SUM(AE21:AE26)</f>
        <v>2551</v>
      </c>
      <c r="AI27" s="40" t="s">
        <v>30</v>
      </c>
      <c r="AJ27" s="51">
        <v>15.551388888888889</v>
      </c>
      <c r="AK27" s="51">
        <v>22.833333333333332</v>
      </c>
      <c r="AO27" s="40" t="s">
        <v>30</v>
      </c>
      <c r="AP27" s="52">
        <v>44.966666666666669</v>
      </c>
      <c r="AQ27" s="52">
        <v>51.714285714285715</v>
      </c>
      <c r="AU27" s="40" t="s">
        <v>6</v>
      </c>
      <c r="AV27" s="52"/>
      <c r="AW27" s="35"/>
      <c r="AX27" s="52">
        <v>1</v>
      </c>
      <c r="AY27" s="35"/>
      <c r="AZ27" s="52"/>
      <c r="BA27" s="35"/>
      <c r="BB27" s="52"/>
      <c r="BC27" s="35"/>
    </row>
    <row r="28" spans="1:60" ht="15.75" thickBot="1" x14ac:dyDescent="0.3">
      <c r="A28" s="31"/>
      <c r="B28" s="31"/>
      <c r="C28" s="42"/>
      <c r="D28" s="40" t="s">
        <v>32</v>
      </c>
      <c r="E28" s="35">
        <v>78</v>
      </c>
      <c r="F28" s="35">
        <v>44</v>
      </c>
      <c r="G28" s="44">
        <f t="shared" si="2"/>
        <v>122</v>
      </c>
      <c r="H28" s="36">
        <f t="shared" si="3"/>
        <v>0.63934426229508201</v>
      </c>
      <c r="I28" s="45">
        <f t="shared" si="4"/>
        <v>0.36065573770491804</v>
      </c>
      <c r="J28" s="33"/>
      <c r="L28" s="33"/>
      <c r="M28" s="40" t="s">
        <v>133</v>
      </c>
      <c r="N28" s="35">
        <f t="shared" si="0"/>
        <v>-120</v>
      </c>
      <c r="O28" s="35">
        <v>152</v>
      </c>
      <c r="P28" s="35">
        <v>120</v>
      </c>
      <c r="Q28" s="35">
        <f t="shared" si="5"/>
        <v>272</v>
      </c>
      <c r="AI28" s="40" t="s">
        <v>32</v>
      </c>
      <c r="AJ28" s="51">
        <v>20.553418803418804</v>
      </c>
      <c r="AK28" s="51">
        <v>26.700757575757578</v>
      </c>
      <c r="AO28" s="40" t="s">
        <v>32</v>
      </c>
      <c r="AP28" s="52">
        <v>49.282051282051285</v>
      </c>
      <c r="AQ28" s="52">
        <v>55.704545454545453</v>
      </c>
      <c r="AU28" s="40" t="s">
        <v>30</v>
      </c>
      <c r="AV28" s="52"/>
      <c r="AW28" s="35"/>
      <c r="AX28" s="52"/>
      <c r="AY28" s="35">
        <v>1</v>
      </c>
      <c r="AZ28" s="52">
        <v>2</v>
      </c>
      <c r="BA28" s="35">
        <v>3</v>
      </c>
      <c r="BB28" s="52"/>
      <c r="BC28" s="35"/>
    </row>
    <row r="29" spans="1:60" ht="15.75" thickBot="1" x14ac:dyDescent="0.3">
      <c r="A29" s="31"/>
      <c r="B29" s="31"/>
      <c r="C29" s="42"/>
      <c r="D29" s="40" t="s">
        <v>7</v>
      </c>
      <c r="E29" s="35">
        <v>296</v>
      </c>
      <c r="F29" s="35">
        <v>105</v>
      </c>
      <c r="G29" s="44">
        <f t="shared" si="2"/>
        <v>401</v>
      </c>
      <c r="H29" s="36">
        <f t="shared" si="3"/>
        <v>0.73815461346633415</v>
      </c>
      <c r="I29" s="45">
        <f t="shared" si="4"/>
        <v>0.26184538653366585</v>
      </c>
      <c r="J29" s="33"/>
      <c r="L29" s="33"/>
      <c r="M29" s="40" t="s">
        <v>134</v>
      </c>
      <c r="N29" s="35">
        <f t="shared" si="0"/>
        <v>-29</v>
      </c>
      <c r="O29" s="35">
        <v>59</v>
      </c>
      <c r="P29" s="35">
        <v>29</v>
      </c>
      <c r="Q29" s="35">
        <f t="shared" si="5"/>
        <v>88</v>
      </c>
      <c r="R29" s="32"/>
      <c r="AI29" s="40" t="s">
        <v>7</v>
      </c>
      <c r="AJ29" s="51">
        <v>12.119650900900901</v>
      </c>
      <c r="AK29" s="51">
        <v>16.232539682539684</v>
      </c>
      <c r="AO29" s="40" t="s">
        <v>7</v>
      </c>
      <c r="AP29" s="52">
        <v>40.733108108108105</v>
      </c>
      <c r="AQ29" s="52">
        <v>45.038095238095238</v>
      </c>
      <c r="AU29" s="40" t="s">
        <v>32</v>
      </c>
      <c r="AV29" s="52"/>
      <c r="AW29" s="35"/>
      <c r="AX29" s="52"/>
      <c r="AY29" s="35">
        <v>1</v>
      </c>
      <c r="AZ29" s="52">
        <v>5</v>
      </c>
      <c r="BA29" s="35">
        <v>3</v>
      </c>
      <c r="BB29" s="52"/>
      <c r="BC29" s="35">
        <v>1</v>
      </c>
    </row>
    <row r="30" spans="1:60" ht="15.75" thickBot="1" x14ac:dyDescent="0.3">
      <c r="A30" s="31"/>
      <c r="B30" s="31"/>
      <c r="C30" s="42"/>
      <c r="D30" s="40" t="s">
        <v>33</v>
      </c>
      <c r="E30" s="35">
        <v>168</v>
      </c>
      <c r="F30" s="35">
        <v>97</v>
      </c>
      <c r="G30" s="44">
        <f t="shared" si="2"/>
        <v>265</v>
      </c>
      <c r="H30" s="36">
        <f t="shared" si="3"/>
        <v>0.63396226415094337</v>
      </c>
      <c r="I30" s="45">
        <f t="shared" si="4"/>
        <v>0.36603773584905658</v>
      </c>
      <c r="J30" s="33"/>
      <c r="L30" s="33"/>
      <c r="M30" s="40" t="s">
        <v>135</v>
      </c>
      <c r="N30" s="35">
        <f t="shared" ref="N30" si="9">-P30</f>
        <v>-6</v>
      </c>
      <c r="O30" s="35">
        <v>13</v>
      </c>
      <c r="P30" s="35">
        <v>6</v>
      </c>
      <c r="Q30" s="35">
        <f t="shared" ref="Q30" si="10">SUM(O30:P30)</f>
        <v>19</v>
      </c>
      <c r="AI30" s="40" t="s">
        <v>33</v>
      </c>
      <c r="AJ30" s="51">
        <v>16.985615079365079</v>
      </c>
      <c r="AK30" s="51">
        <v>22.272336769759448</v>
      </c>
      <c r="AO30" s="40" t="s">
        <v>33</v>
      </c>
      <c r="AP30" s="52">
        <v>46.19047619047619</v>
      </c>
      <c r="AQ30" s="52">
        <v>51.144329896907216</v>
      </c>
      <c r="AU30" s="40" t="s">
        <v>7</v>
      </c>
      <c r="AV30" s="52"/>
      <c r="AW30" s="35"/>
      <c r="AX30" s="52"/>
      <c r="AY30" s="35">
        <v>1</v>
      </c>
      <c r="AZ30" s="52">
        <v>2</v>
      </c>
      <c r="BA30" s="35">
        <v>2</v>
      </c>
      <c r="BB30" s="52">
        <v>5</v>
      </c>
      <c r="BC30" s="35">
        <v>1</v>
      </c>
    </row>
    <row r="31" spans="1:60" ht="15.75" thickBot="1" x14ac:dyDescent="0.3">
      <c r="A31" s="31"/>
      <c r="B31" s="31"/>
      <c r="C31" s="42"/>
      <c r="D31" s="40" t="s">
        <v>8</v>
      </c>
      <c r="E31" s="35">
        <v>30</v>
      </c>
      <c r="F31" s="35">
        <v>25</v>
      </c>
      <c r="G31" s="44">
        <f t="shared" si="2"/>
        <v>55</v>
      </c>
      <c r="H31" s="36">
        <f t="shared" si="3"/>
        <v>0.54545454545454541</v>
      </c>
      <c r="I31" s="45">
        <f t="shared" si="4"/>
        <v>0.45454545454545453</v>
      </c>
      <c r="J31" s="33"/>
      <c r="L31" s="33"/>
      <c r="M31" s="37" t="s">
        <v>24</v>
      </c>
      <c r="N31" s="38">
        <f>SUM(N21:N30)</f>
        <v>-1642</v>
      </c>
      <c r="O31" s="38">
        <f>SUM(O21:O30)</f>
        <v>909</v>
      </c>
      <c r="P31" s="38">
        <f t="shared" ref="P31:Q31" si="11">SUM(P21:P30)</f>
        <v>1642</v>
      </c>
      <c r="Q31" s="38">
        <f t="shared" si="11"/>
        <v>2551</v>
      </c>
      <c r="AI31" s="40" t="s">
        <v>8</v>
      </c>
      <c r="AJ31" s="51">
        <v>16.822222222222223</v>
      </c>
      <c r="AK31" s="51">
        <v>22.426666666666666</v>
      </c>
      <c r="AO31" s="40" t="s">
        <v>8</v>
      </c>
      <c r="AP31" s="52">
        <v>45.633333333333333</v>
      </c>
      <c r="AQ31" s="52">
        <v>50.44</v>
      </c>
      <c r="AU31" s="40" t="s">
        <v>33</v>
      </c>
      <c r="AV31" s="52"/>
      <c r="AW31" s="35"/>
      <c r="AX31" s="52">
        <v>1</v>
      </c>
      <c r="AY31" s="35"/>
      <c r="AZ31" s="52"/>
      <c r="BA31" s="35">
        <v>3</v>
      </c>
      <c r="BB31" s="52">
        <v>2</v>
      </c>
      <c r="BC31" s="35">
        <v>1</v>
      </c>
    </row>
    <row r="32" spans="1:60" ht="15.75" thickBot="1" x14ac:dyDescent="0.3">
      <c r="A32" s="31"/>
      <c r="B32" s="31"/>
      <c r="C32" s="42"/>
      <c r="D32" s="40" t="s">
        <v>9</v>
      </c>
      <c r="E32" s="35">
        <v>92</v>
      </c>
      <c r="F32" s="35">
        <v>53</v>
      </c>
      <c r="G32" s="44">
        <f t="shared" si="2"/>
        <v>145</v>
      </c>
      <c r="H32" s="36">
        <f t="shared" si="3"/>
        <v>0.6344827586206897</v>
      </c>
      <c r="I32" s="45">
        <f t="shared" si="4"/>
        <v>0.36551724137931035</v>
      </c>
      <c r="J32" s="33"/>
      <c r="L32" s="33"/>
      <c r="AI32" s="40" t="s">
        <v>9</v>
      </c>
      <c r="AJ32" s="51">
        <v>17.059782608695652</v>
      </c>
      <c r="AK32" s="51">
        <v>22.573899371069185</v>
      </c>
      <c r="AO32" s="40" t="s">
        <v>9</v>
      </c>
      <c r="AP32" s="52">
        <v>47.119565217391305</v>
      </c>
      <c r="AQ32" s="52">
        <v>51.169811320754718</v>
      </c>
      <c r="AU32" s="40" t="s">
        <v>8</v>
      </c>
      <c r="AV32" s="52"/>
      <c r="AW32" s="35"/>
      <c r="AX32" s="52"/>
      <c r="AY32" s="35">
        <v>1</v>
      </c>
      <c r="AZ32" s="52">
        <v>1</v>
      </c>
      <c r="BA32" s="35">
        <v>1</v>
      </c>
      <c r="BB32" s="52">
        <v>1</v>
      </c>
      <c r="BC32" s="35"/>
    </row>
    <row r="33" spans="1:56" ht="15.75" thickBot="1" x14ac:dyDescent="0.3">
      <c r="A33" s="31"/>
      <c r="B33" s="31"/>
      <c r="C33" s="42"/>
      <c r="D33" s="40" t="s">
        <v>31</v>
      </c>
      <c r="E33" s="35">
        <v>43</v>
      </c>
      <c r="F33" s="35">
        <v>21</v>
      </c>
      <c r="G33" s="44">
        <f t="shared" si="2"/>
        <v>64</v>
      </c>
      <c r="H33" s="36">
        <f t="shared" si="3"/>
        <v>0.671875</v>
      </c>
      <c r="I33" s="45">
        <f t="shared" si="4"/>
        <v>0.328125</v>
      </c>
      <c r="J33" s="33"/>
      <c r="L33" s="33"/>
      <c r="AI33" s="40" t="s">
        <v>31</v>
      </c>
      <c r="AJ33" s="51">
        <v>14.870155038759691</v>
      </c>
      <c r="AK33" s="51">
        <v>19.833333333333332</v>
      </c>
      <c r="AO33" s="40" t="s">
        <v>31</v>
      </c>
      <c r="AP33" s="52">
        <v>44.02325581395349</v>
      </c>
      <c r="AQ33" s="52">
        <v>48.285714285714285</v>
      </c>
      <c r="AU33" s="40" t="s">
        <v>9</v>
      </c>
      <c r="AV33" s="52"/>
      <c r="AW33" s="35"/>
      <c r="AX33" s="52"/>
      <c r="AY33" s="35">
        <v>1</v>
      </c>
      <c r="AZ33" s="52">
        <v>1</v>
      </c>
      <c r="BA33" s="35">
        <v>3</v>
      </c>
      <c r="BB33" s="52">
        <v>1</v>
      </c>
      <c r="BC33" s="35">
        <v>2</v>
      </c>
    </row>
    <row r="34" spans="1:56" ht="15.75" thickBot="1" x14ac:dyDescent="0.3">
      <c r="A34" s="31"/>
      <c r="B34" s="31"/>
      <c r="C34" s="42"/>
      <c r="D34" s="40" t="s">
        <v>10</v>
      </c>
      <c r="E34" s="35">
        <v>8</v>
      </c>
      <c r="F34" s="35">
        <v>6</v>
      </c>
      <c r="G34" s="44">
        <f t="shared" si="2"/>
        <v>14</v>
      </c>
      <c r="H34" s="36">
        <f t="shared" si="3"/>
        <v>0.5714285714285714</v>
      </c>
      <c r="I34" s="45">
        <f t="shared" si="4"/>
        <v>0.42857142857142855</v>
      </c>
      <c r="J34" s="33"/>
      <c r="L34" s="33"/>
      <c r="AI34" s="40" t="s">
        <v>10</v>
      </c>
      <c r="AJ34" s="51">
        <v>15.020833333333334</v>
      </c>
      <c r="AK34" s="51">
        <v>21.541666666666668</v>
      </c>
      <c r="AO34" s="40" t="s">
        <v>10</v>
      </c>
      <c r="AP34" s="52">
        <v>50.5</v>
      </c>
      <c r="AQ34" s="52">
        <v>50.666666666666664</v>
      </c>
      <c r="AU34" s="43" t="s">
        <v>31</v>
      </c>
      <c r="AV34" s="52"/>
      <c r="AW34" s="35"/>
      <c r="AX34" s="52"/>
      <c r="AY34" s="35">
        <v>1</v>
      </c>
      <c r="AZ34" s="52"/>
      <c r="BA34" s="35"/>
      <c r="BB34" s="52">
        <v>1</v>
      </c>
      <c r="BC34" s="35"/>
    </row>
    <row r="35" spans="1:56" ht="15.75" thickBot="1" x14ac:dyDescent="0.3">
      <c r="A35" s="31"/>
      <c r="B35" s="31"/>
      <c r="C35" s="42"/>
      <c r="D35" s="40" t="s">
        <v>11</v>
      </c>
      <c r="E35" s="35">
        <v>239</v>
      </c>
      <c r="F35" s="35">
        <v>68</v>
      </c>
      <c r="G35" s="44">
        <f t="shared" si="2"/>
        <v>307</v>
      </c>
      <c r="H35" s="36">
        <f t="shared" si="3"/>
        <v>0.77850162866449513</v>
      </c>
      <c r="I35" s="45">
        <f t="shared" si="4"/>
        <v>0.22149837133550487</v>
      </c>
      <c r="J35" s="33"/>
      <c r="L35" s="33"/>
      <c r="AI35" s="40" t="s">
        <v>11</v>
      </c>
      <c r="AJ35" s="51">
        <v>19.907601115760112</v>
      </c>
      <c r="AK35" s="51">
        <v>22.235294117647058</v>
      </c>
      <c r="AO35" s="40" t="s">
        <v>11</v>
      </c>
      <c r="AP35" s="52">
        <v>49.163179916317993</v>
      </c>
      <c r="AQ35" s="52">
        <v>51.279411764705884</v>
      </c>
      <c r="AU35" s="40" t="s">
        <v>10</v>
      </c>
      <c r="AV35" s="52"/>
      <c r="AW35" s="35"/>
      <c r="AX35" s="52"/>
      <c r="AY35" s="35">
        <v>1</v>
      </c>
      <c r="AZ35" s="52"/>
      <c r="BA35" s="35"/>
      <c r="BB35" s="52"/>
      <c r="BC35" s="35"/>
    </row>
    <row r="36" spans="1:56" ht="15.75" thickBot="1" x14ac:dyDescent="0.3">
      <c r="A36" s="31"/>
      <c r="B36" s="31"/>
      <c r="C36" s="42"/>
      <c r="D36" s="40" t="s">
        <v>12</v>
      </c>
      <c r="E36" s="35">
        <v>42</v>
      </c>
      <c r="F36" s="35">
        <v>23</v>
      </c>
      <c r="G36" s="44">
        <f t="shared" si="2"/>
        <v>65</v>
      </c>
      <c r="H36" s="36">
        <f t="shared" si="3"/>
        <v>0.64615384615384619</v>
      </c>
      <c r="I36" s="45">
        <f t="shared" si="4"/>
        <v>0.35384615384615387</v>
      </c>
      <c r="J36" s="33"/>
      <c r="L36" s="33"/>
      <c r="AI36" s="40" t="s">
        <v>12</v>
      </c>
      <c r="AJ36" s="51">
        <v>16.291666666666668</v>
      </c>
      <c r="AK36" s="51">
        <v>21.043478260869566</v>
      </c>
      <c r="AO36" s="40" t="s">
        <v>12</v>
      </c>
      <c r="AP36" s="52">
        <v>47.047619047619051</v>
      </c>
      <c r="AQ36" s="52">
        <v>49.956521739130437</v>
      </c>
      <c r="AU36" s="40" t="s">
        <v>11</v>
      </c>
      <c r="AV36" s="52"/>
      <c r="AW36" s="35"/>
      <c r="AX36" s="52"/>
      <c r="AY36" s="35">
        <v>1</v>
      </c>
      <c r="AZ36" s="52"/>
      <c r="BA36" s="35">
        <v>1</v>
      </c>
      <c r="BB36" s="52">
        <v>2</v>
      </c>
      <c r="BC36" s="35">
        <v>1</v>
      </c>
    </row>
    <row r="37" spans="1:56" ht="15.75" thickBot="1" x14ac:dyDescent="0.3">
      <c r="A37" s="31"/>
      <c r="B37" s="31"/>
      <c r="C37" s="42"/>
      <c r="D37" s="40" t="s">
        <v>13</v>
      </c>
      <c r="E37" s="35">
        <v>15</v>
      </c>
      <c r="F37" s="35">
        <v>6</v>
      </c>
      <c r="G37" s="44">
        <f t="shared" si="2"/>
        <v>21</v>
      </c>
      <c r="H37" s="36">
        <f t="shared" si="3"/>
        <v>0.7142857142857143</v>
      </c>
      <c r="I37" s="45">
        <f t="shared" si="4"/>
        <v>0.2857142857142857</v>
      </c>
      <c r="J37" s="33"/>
      <c r="L37" s="33"/>
      <c r="AI37" s="40" t="s">
        <v>13</v>
      </c>
      <c r="AJ37" s="51">
        <v>24.022222222222222</v>
      </c>
      <c r="AK37" s="51">
        <v>23.847222222222225</v>
      </c>
      <c r="AO37" s="40" t="s">
        <v>13</v>
      </c>
      <c r="AP37" s="52">
        <v>50.8</v>
      </c>
      <c r="AQ37" s="52">
        <v>50.833333333333336</v>
      </c>
      <c r="AU37" s="40" t="s">
        <v>12</v>
      </c>
      <c r="AV37" s="52"/>
      <c r="AW37" s="35"/>
      <c r="AX37" s="52"/>
      <c r="AY37" s="35">
        <v>1</v>
      </c>
      <c r="AZ37" s="52"/>
      <c r="BA37" s="35"/>
      <c r="BB37" s="52">
        <v>1</v>
      </c>
      <c r="BC37" s="35"/>
    </row>
    <row r="38" spans="1:56" ht="15.75" thickBot="1" x14ac:dyDescent="0.3">
      <c r="A38" s="31"/>
      <c r="B38" s="31"/>
      <c r="C38" s="42"/>
      <c r="D38" s="41" t="s">
        <v>14</v>
      </c>
      <c r="E38" s="35">
        <v>73</v>
      </c>
      <c r="F38" s="35">
        <v>20</v>
      </c>
      <c r="G38" s="44">
        <f t="shared" si="2"/>
        <v>93</v>
      </c>
      <c r="H38" s="36">
        <f t="shared" si="3"/>
        <v>0.78494623655913975</v>
      </c>
      <c r="I38" s="45">
        <f t="shared" si="4"/>
        <v>0.21505376344086022</v>
      </c>
      <c r="J38" s="33"/>
      <c r="L38" s="33"/>
      <c r="AI38" s="40" t="s">
        <v>14</v>
      </c>
      <c r="AJ38" s="51">
        <v>14.065068493150685</v>
      </c>
      <c r="AK38" s="51">
        <v>17.7</v>
      </c>
      <c r="AO38" s="40" t="s">
        <v>14</v>
      </c>
      <c r="AP38" s="52">
        <v>43.19178082191781</v>
      </c>
      <c r="AQ38" s="52">
        <v>46.9</v>
      </c>
      <c r="AU38" s="40" t="s">
        <v>13</v>
      </c>
      <c r="AV38" s="52"/>
      <c r="AW38" s="35"/>
      <c r="AX38" s="52"/>
      <c r="AY38" s="35">
        <v>1</v>
      </c>
      <c r="AZ38" s="52"/>
      <c r="BA38" s="35"/>
      <c r="BB38" s="52"/>
      <c r="BC38" s="35"/>
    </row>
    <row r="39" spans="1:56" ht="15.75" thickBot="1" x14ac:dyDescent="0.3">
      <c r="D39" s="37" t="s">
        <v>24</v>
      </c>
      <c r="E39" s="38">
        <f>SUM(E21:E38)</f>
        <v>1643</v>
      </c>
      <c r="F39" s="38">
        <f>SUM(F21:F38)</f>
        <v>909</v>
      </c>
      <c r="G39" s="38">
        <f>SUM(G21:G38)</f>
        <v>2552</v>
      </c>
      <c r="H39" s="39">
        <f t="shared" si="3"/>
        <v>0.64380877742946707</v>
      </c>
      <c r="I39" s="39">
        <f t="shared" si="4"/>
        <v>0.35619122257053293</v>
      </c>
      <c r="AU39" s="40" t="s">
        <v>14</v>
      </c>
      <c r="AV39" s="52"/>
      <c r="AW39" s="35"/>
      <c r="AX39" s="52">
        <v>1</v>
      </c>
      <c r="AY39" s="35"/>
      <c r="AZ39" s="52">
        <v>1</v>
      </c>
      <c r="BA39" s="35">
        <v>2</v>
      </c>
      <c r="BB39" s="52"/>
      <c r="BC39" s="35"/>
    </row>
    <row r="40" spans="1:56" ht="15.75" thickBot="1" x14ac:dyDescent="0.3">
      <c r="AU40" s="37" t="s">
        <v>24</v>
      </c>
      <c r="AV40" s="38">
        <f>SUM(AV22:AV39)</f>
        <v>9</v>
      </c>
      <c r="AW40" s="38">
        <f t="shared" ref="AW40:BC40" si="12">SUM(AW22:AW39)</f>
        <v>22</v>
      </c>
      <c r="AX40" s="38">
        <f t="shared" si="12"/>
        <v>5</v>
      </c>
      <c r="AY40" s="38">
        <f t="shared" si="12"/>
        <v>12</v>
      </c>
      <c r="AZ40" s="38">
        <f t="shared" si="12"/>
        <v>16</v>
      </c>
      <c r="BA40" s="38">
        <f t="shared" si="12"/>
        <v>27</v>
      </c>
      <c r="BB40" s="38">
        <f t="shared" si="12"/>
        <v>18</v>
      </c>
      <c r="BC40" s="38">
        <f t="shared" si="12"/>
        <v>9</v>
      </c>
      <c r="BD40" s="32"/>
    </row>
    <row r="41" spans="1:56" x14ac:dyDescent="0.25">
      <c r="AV41" s="118">
        <f>SUM(AV40:AW40)</f>
        <v>31</v>
      </c>
      <c r="AW41" s="119"/>
      <c r="AX41" s="118">
        <f>SUM(AX40:AY40)</f>
        <v>17</v>
      </c>
      <c r="AY41" s="119"/>
      <c r="AZ41" s="118">
        <f>SUM(AZ40:BA40)</f>
        <v>43</v>
      </c>
      <c r="BA41" s="119"/>
      <c r="BB41" s="118">
        <f>SUM(BB40:BC40)</f>
        <v>27</v>
      </c>
      <c r="BC41" s="119"/>
    </row>
    <row r="42" spans="1:56" ht="48.75" customHeight="1" x14ac:dyDescent="0.25">
      <c r="AV42" s="117" t="s">
        <v>21</v>
      </c>
      <c r="AW42" s="117"/>
      <c r="AX42" s="124" t="s">
        <v>109</v>
      </c>
      <c r="AY42" s="125"/>
      <c r="AZ42" s="117" t="s">
        <v>67</v>
      </c>
      <c r="BA42" s="117"/>
      <c r="BB42" s="117" t="s">
        <v>22</v>
      </c>
      <c r="BC42" s="117"/>
    </row>
    <row r="43" spans="1:56" ht="15.75" customHeight="1" x14ac:dyDescent="0.25">
      <c r="AV43" s="102">
        <f>AV40/$AV$41</f>
        <v>0.29032258064516131</v>
      </c>
      <c r="AW43" s="102">
        <f>AW40/$AV$41</f>
        <v>0.70967741935483875</v>
      </c>
      <c r="AX43" s="102">
        <f>AX40/$AX$41</f>
        <v>0.29411764705882354</v>
      </c>
      <c r="AY43" s="102">
        <f>AY40/$AX$41</f>
        <v>0.70588235294117652</v>
      </c>
      <c r="AZ43" s="102">
        <f>AZ40/$AZ$41</f>
        <v>0.37209302325581395</v>
      </c>
      <c r="BA43" s="102">
        <f>BA40/$AZ$41</f>
        <v>0.62790697674418605</v>
      </c>
      <c r="BB43" s="102">
        <f>BB40/$BB$41</f>
        <v>0.66666666666666663</v>
      </c>
      <c r="BC43" s="102">
        <f>BC40/$BB$41</f>
        <v>0.33333333333333331</v>
      </c>
    </row>
    <row r="69" spans="2:2" x14ac:dyDescent="0.25">
      <c r="B69" s="105" t="s">
        <v>124</v>
      </c>
    </row>
  </sheetData>
  <mergeCells count="26">
    <mergeCell ref="AV42:AW42"/>
    <mergeCell ref="AX42:AY42"/>
    <mergeCell ref="AZ42:BA42"/>
    <mergeCell ref="BB42:BC42"/>
    <mergeCell ref="AX20:AY20"/>
    <mergeCell ref="AZ20:BA20"/>
    <mergeCell ref="BB20:BC20"/>
    <mergeCell ref="AV20:AW20"/>
    <mergeCell ref="AZ41:BA41"/>
    <mergeCell ref="BB41:BC41"/>
    <mergeCell ref="AX41:AY41"/>
    <mergeCell ref="AU20:AU21"/>
    <mergeCell ref="AH16:AL17"/>
    <mergeCell ref="AN16:AR17"/>
    <mergeCell ref="C16:J17"/>
    <mergeCell ref="AV41:AW41"/>
    <mergeCell ref="AT16:BD17"/>
    <mergeCell ref="L16:R17"/>
    <mergeCell ref="T16:Y17"/>
    <mergeCell ref="AA16:AF17"/>
    <mergeCell ref="AU18:BC18"/>
    <mergeCell ref="D18:F18"/>
    <mergeCell ref="M18:P18"/>
    <mergeCell ref="AO18:AQ18"/>
    <mergeCell ref="U18:W18"/>
    <mergeCell ref="AB18:AD18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O31:Q31 V27:X27 AC27 AD27:AE27 AV40:BC4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6"/>
  <sheetViews>
    <sheetView showGridLines="0" workbookViewId="0"/>
  </sheetViews>
  <sheetFormatPr baseColWidth="10" defaultRowHeight="15" x14ac:dyDescent="0.25"/>
  <cols>
    <col min="1" max="3" width="11.5703125" customWidth="1"/>
    <col min="4" max="4" width="42.140625" customWidth="1"/>
    <col min="5" max="5" width="11.5703125" customWidth="1"/>
    <col min="6" max="6" width="9.85546875" customWidth="1"/>
    <col min="11" max="11" width="39" customWidth="1"/>
    <col min="12" max="12" width="14.140625" customWidth="1"/>
    <col min="15" max="15" width="11.28515625" customWidth="1"/>
    <col min="16" max="16" width="11.7109375" customWidth="1"/>
    <col min="17" max="17" width="8.85546875" customWidth="1"/>
    <col min="18" max="18" width="16.7109375" bestFit="1" customWidth="1"/>
    <col min="20" max="20" width="14.7109375" customWidth="1"/>
    <col min="30" max="30" width="3.140625" customWidth="1"/>
    <col min="31" max="31" width="5.85546875" customWidth="1"/>
    <col min="32" max="32" width="16.7109375" bestFit="1" customWidth="1"/>
  </cols>
  <sheetData>
    <row r="1" spans="3:21" ht="14.25" customHeight="1" x14ac:dyDescent="0.25"/>
    <row r="2" spans="3:21" ht="14.25" customHeight="1" x14ac:dyDescent="0.25"/>
    <row r="3" spans="3:21" ht="14.25" customHeight="1" x14ac:dyDescent="0.25"/>
    <row r="4" spans="3:21" ht="14.25" customHeight="1" x14ac:dyDescent="0.25"/>
    <row r="5" spans="3:21" ht="14.25" customHeight="1" x14ac:dyDescent="0.25"/>
    <row r="6" spans="3:21" ht="14.25" customHeight="1" x14ac:dyDescent="0.25"/>
    <row r="7" spans="3:21" ht="14.25" customHeight="1" x14ac:dyDescent="0.25"/>
    <row r="8" spans="3:21" ht="14.25" customHeight="1" x14ac:dyDescent="0.25"/>
    <row r="9" spans="3:21" ht="14.25" customHeight="1" x14ac:dyDescent="0.25">
      <c r="D9" s="1"/>
    </row>
    <row r="10" spans="3:21" ht="14.25" customHeight="1" x14ac:dyDescent="0.25"/>
    <row r="11" spans="3:21" ht="14.25" customHeight="1" x14ac:dyDescent="0.25"/>
    <row r="12" spans="3:21" ht="14.25" customHeight="1" x14ac:dyDescent="0.25"/>
    <row r="13" spans="3:21" ht="14.25" customHeight="1" x14ac:dyDescent="0.25"/>
    <row r="14" spans="3:21" ht="14.25" customHeight="1" x14ac:dyDescent="0.25"/>
    <row r="15" spans="3:21" ht="20.25" customHeight="1" thickBot="1" x14ac:dyDescent="0.3">
      <c r="F15" s="99"/>
      <c r="G15" s="3"/>
      <c r="H15" s="3"/>
    </row>
    <row r="16" spans="3:21" ht="20.25" customHeight="1" x14ac:dyDescent="0.25">
      <c r="C16" s="127" t="s">
        <v>99</v>
      </c>
      <c r="D16" s="127"/>
      <c r="E16" s="127"/>
      <c r="F16" s="128"/>
      <c r="G16" s="3"/>
      <c r="H16" s="3"/>
      <c r="J16" s="115" t="s">
        <v>100</v>
      </c>
      <c r="K16" s="115"/>
      <c r="L16" s="115"/>
      <c r="M16" s="115"/>
      <c r="Q16" s="115" t="s">
        <v>101</v>
      </c>
      <c r="R16" s="115"/>
      <c r="S16" s="115"/>
      <c r="T16" s="115"/>
      <c r="U16" s="115"/>
    </row>
    <row r="17" spans="3:21" ht="20.25" customHeight="1" thickBot="1" x14ac:dyDescent="0.3">
      <c r="C17" s="116"/>
      <c r="D17" s="116"/>
      <c r="E17" s="116"/>
      <c r="F17" s="116"/>
      <c r="G17" s="3"/>
      <c r="H17" s="3"/>
      <c r="J17" s="116"/>
      <c r="K17" s="116"/>
      <c r="L17" s="116"/>
      <c r="M17" s="116"/>
      <c r="Q17" s="116"/>
      <c r="R17" s="116"/>
      <c r="S17" s="116"/>
      <c r="T17" s="116"/>
      <c r="U17" s="116"/>
    </row>
    <row r="18" spans="3:21" ht="20.25" customHeight="1" x14ac:dyDescent="0.25"/>
    <row r="19" spans="3:21" x14ac:dyDescent="0.25">
      <c r="D19" s="2"/>
      <c r="E19" s="2"/>
      <c r="F19" s="2"/>
      <c r="R19" s="2"/>
      <c r="S19" s="2"/>
    </row>
    <row r="20" spans="3:21" ht="45.75" customHeight="1" x14ac:dyDescent="0.25">
      <c r="D20" s="46" t="s">
        <v>69</v>
      </c>
      <c r="E20" s="46" t="s">
        <v>1</v>
      </c>
      <c r="K20" s="46" t="s">
        <v>88</v>
      </c>
      <c r="L20" s="46" t="s">
        <v>15</v>
      </c>
      <c r="R20" s="46" t="s">
        <v>16</v>
      </c>
      <c r="S20" s="46" t="s">
        <v>17</v>
      </c>
      <c r="T20" s="46" t="s">
        <v>18</v>
      </c>
    </row>
    <row r="21" spans="3:21" ht="15.75" thickBot="1" x14ac:dyDescent="0.3">
      <c r="D21" s="43" t="s">
        <v>68</v>
      </c>
      <c r="E21" s="100">
        <v>58.033980582524272</v>
      </c>
      <c r="G21" s="75"/>
      <c r="H21" s="56"/>
      <c r="K21" s="43" t="s">
        <v>68</v>
      </c>
      <c r="L21" s="100">
        <v>29.673543689320386</v>
      </c>
      <c r="R21" s="43" t="s">
        <v>136</v>
      </c>
      <c r="S21" s="44">
        <v>64</v>
      </c>
      <c r="T21" s="45">
        <f>(S21)/$S$27</f>
        <v>2.5196850393700787E-2</v>
      </c>
    </row>
    <row r="22" spans="3:21" ht="15.75" thickBot="1" x14ac:dyDescent="0.3">
      <c r="D22" s="40" t="s">
        <v>2</v>
      </c>
      <c r="E22" s="52">
        <v>48.087248322147651</v>
      </c>
      <c r="K22" s="40" t="s">
        <v>2</v>
      </c>
      <c r="L22" s="52">
        <v>18.973527218493661</v>
      </c>
      <c r="M22" s="126"/>
      <c r="N22" s="126"/>
      <c r="R22" s="40" t="s">
        <v>137</v>
      </c>
      <c r="S22" s="35">
        <v>476</v>
      </c>
      <c r="T22" s="45">
        <f t="shared" ref="T22:T26" si="0">(S22)/$S$27</f>
        <v>0.18740157480314962</v>
      </c>
    </row>
    <row r="23" spans="3:21" ht="15.75" thickBot="1" x14ac:dyDescent="0.3">
      <c r="D23" s="40" t="s">
        <v>3</v>
      </c>
      <c r="E23" s="52">
        <v>54.096774193548384</v>
      </c>
      <c r="K23" s="40" t="s">
        <v>3</v>
      </c>
      <c r="L23" s="52">
        <v>25.22043010752688</v>
      </c>
      <c r="R23" s="40" t="s">
        <v>138</v>
      </c>
      <c r="S23" s="35">
        <v>879</v>
      </c>
      <c r="T23" s="45">
        <f t="shared" si="0"/>
        <v>0.34606299212598424</v>
      </c>
    </row>
    <row r="24" spans="3:21" ht="14.45" customHeight="1" thickBot="1" x14ac:dyDescent="0.3">
      <c r="D24" s="40" t="s">
        <v>4</v>
      </c>
      <c r="E24" s="52">
        <v>51.88</v>
      </c>
      <c r="K24" s="40" t="s">
        <v>4</v>
      </c>
      <c r="L24" s="52">
        <v>24.2</v>
      </c>
      <c r="R24" s="40" t="s">
        <v>139</v>
      </c>
      <c r="S24" s="35">
        <v>741</v>
      </c>
      <c r="T24" s="45">
        <f t="shared" si="0"/>
        <v>0.29173228346456692</v>
      </c>
    </row>
    <row r="25" spans="3:21" ht="14.45" customHeight="1" thickBot="1" x14ac:dyDescent="0.3">
      <c r="D25" s="40" t="s">
        <v>5</v>
      </c>
      <c r="E25" s="52">
        <v>43.598360655737707</v>
      </c>
      <c r="K25" s="40" t="s">
        <v>5</v>
      </c>
      <c r="L25" s="52">
        <v>13.773907103825136</v>
      </c>
      <c r="R25" s="40" t="s">
        <v>140</v>
      </c>
      <c r="S25" s="35">
        <v>360</v>
      </c>
      <c r="T25" s="45">
        <f t="shared" si="0"/>
        <v>0.14173228346456693</v>
      </c>
    </row>
    <row r="26" spans="3:21" ht="14.45" customHeight="1" thickBot="1" x14ac:dyDescent="0.3">
      <c r="D26" s="40" t="s">
        <v>6</v>
      </c>
      <c r="E26" s="52">
        <v>50.275862068965516</v>
      </c>
      <c r="K26" s="40" t="s">
        <v>6</v>
      </c>
      <c r="L26" s="52">
        <v>21.485632183908049</v>
      </c>
      <c r="R26" s="40" t="s">
        <v>141</v>
      </c>
      <c r="S26" s="35">
        <v>20</v>
      </c>
      <c r="T26" s="45">
        <f t="shared" si="0"/>
        <v>7.874015748031496E-3</v>
      </c>
    </row>
    <row r="27" spans="3:21" ht="14.45" customHeight="1" thickBot="1" x14ac:dyDescent="0.3">
      <c r="D27" s="40" t="s">
        <v>30</v>
      </c>
      <c r="E27" s="52">
        <v>47.113636363636367</v>
      </c>
      <c r="K27" s="40" t="s">
        <v>30</v>
      </c>
      <c r="L27" s="52">
        <v>17.84659090909091</v>
      </c>
      <c r="R27" s="106" t="s">
        <v>24</v>
      </c>
      <c r="S27" s="107">
        <f>SUM(S21:S26)</f>
        <v>2540</v>
      </c>
      <c r="T27" s="108">
        <f>(S27)/$S$27</f>
        <v>1</v>
      </c>
    </row>
    <row r="28" spans="3:21" ht="15.75" thickBot="1" x14ac:dyDescent="0.3">
      <c r="D28" s="40" t="s">
        <v>32</v>
      </c>
      <c r="E28" s="52">
        <v>51.483870967741936</v>
      </c>
      <c r="K28" s="40" t="s">
        <v>32</v>
      </c>
      <c r="L28" s="52">
        <v>22.651881720430108</v>
      </c>
    </row>
    <row r="29" spans="3:21" ht="15.75" thickBot="1" x14ac:dyDescent="0.3">
      <c r="D29" s="40" t="s">
        <v>7</v>
      </c>
      <c r="E29" s="52">
        <v>41.830466830466833</v>
      </c>
      <c r="K29" s="40" t="s">
        <v>7</v>
      </c>
      <c r="L29" s="52">
        <v>13.143529893529895</v>
      </c>
    </row>
    <row r="30" spans="3:21" ht="15.75" thickBot="1" x14ac:dyDescent="0.3">
      <c r="D30" s="40" t="s">
        <v>33</v>
      </c>
      <c r="E30" s="52">
        <v>47.988929889298895</v>
      </c>
      <c r="K30" s="40" t="s">
        <v>33</v>
      </c>
      <c r="L30" s="52">
        <v>18.90067650676507</v>
      </c>
    </row>
    <row r="31" spans="3:21" ht="15.75" thickBot="1" x14ac:dyDescent="0.3">
      <c r="D31" s="40" t="s">
        <v>8</v>
      </c>
      <c r="E31" s="52">
        <v>47.553571428571431</v>
      </c>
      <c r="K31" s="40" t="s">
        <v>8</v>
      </c>
      <c r="L31" s="52">
        <v>19.133928571428573</v>
      </c>
    </row>
    <row r="32" spans="3:21" ht="15.75" thickBot="1" x14ac:dyDescent="0.3">
      <c r="D32" s="40" t="s">
        <v>9</v>
      </c>
      <c r="E32" s="52">
        <v>48.585034013605444</v>
      </c>
      <c r="K32" s="40" t="s">
        <v>9</v>
      </c>
      <c r="L32" s="52">
        <v>18.999433106575964</v>
      </c>
    </row>
    <row r="33" spans="4:12" ht="15.75" thickBot="1" x14ac:dyDescent="0.3">
      <c r="D33" s="40" t="s">
        <v>31</v>
      </c>
      <c r="E33" s="52">
        <v>45.553846153846152</v>
      </c>
      <c r="K33" s="40" t="s">
        <v>31</v>
      </c>
      <c r="L33" s="52">
        <v>16.585897435897436</v>
      </c>
    </row>
    <row r="34" spans="4:12" ht="15.75" thickBot="1" x14ac:dyDescent="0.3">
      <c r="D34" s="40" t="s">
        <v>10</v>
      </c>
      <c r="E34" s="52">
        <v>50.571428571428569</v>
      </c>
      <c r="K34" s="40" t="s">
        <v>10</v>
      </c>
      <c r="L34" s="52">
        <v>17.791666666666668</v>
      </c>
    </row>
    <row r="35" spans="4:12" ht="15.75" thickBot="1" x14ac:dyDescent="0.3">
      <c r="D35" s="40" t="s">
        <v>11</v>
      </c>
      <c r="E35" s="52">
        <v>49.659374999999997</v>
      </c>
      <c r="K35" s="40" t="s">
        <v>11</v>
      </c>
      <c r="L35" s="52">
        <v>20.372916666666665</v>
      </c>
    </row>
    <row r="36" spans="4:12" ht="15.75" thickBot="1" x14ac:dyDescent="0.3">
      <c r="D36" s="40" t="s">
        <v>12</v>
      </c>
      <c r="E36" s="52">
        <v>48.07692307692308</v>
      </c>
      <c r="K36" s="40" t="s">
        <v>12</v>
      </c>
      <c r="L36" s="52">
        <v>17.942307692307693</v>
      </c>
    </row>
    <row r="37" spans="4:12" ht="15.75" thickBot="1" x14ac:dyDescent="0.3">
      <c r="D37" s="40" t="s">
        <v>13</v>
      </c>
      <c r="E37" s="52">
        <v>50.80952380952381</v>
      </c>
      <c r="K37" s="40" t="s">
        <v>13</v>
      </c>
      <c r="L37" s="52">
        <v>23.952380952380953</v>
      </c>
    </row>
    <row r="38" spans="4:12" ht="15.75" thickBot="1" x14ac:dyDescent="0.3">
      <c r="D38" s="40" t="s">
        <v>14</v>
      </c>
      <c r="E38" s="52">
        <v>43.842105263157897</v>
      </c>
      <c r="K38" s="40" t="s">
        <v>14</v>
      </c>
      <c r="L38" s="52">
        <v>14.674561403508774</v>
      </c>
    </row>
    <row r="39" spans="4:12" x14ac:dyDescent="0.25">
      <c r="D39" s="54"/>
      <c r="E39" s="55"/>
      <c r="K39" s="54"/>
      <c r="L39" s="55"/>
    </row>
    <row r="40" spans="4:12" x14ac:dyDescent="0.25">
      <c r="D40" s="54"/>
      <c r="E40" s="55"/>
      <c r="K40" s="54"/>
      <c r="L40" s="55"/>
    </row>
    <row r="66" spans="2:2" x14ac:dyDescent="0.25">
      <c r="B66" s="105" t="s">
        <v>124</v>
      </c>
    </row>
  </sheetData>
  <mergeCells count="4">
    <mergeCell ref="Q16:U17"/>
    <mergeCell ref="M22:N22"/>
    <mergeCell ref="C16:F17"/>
    <mergeCell ref="J16:M17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9"/>
  <sheetViews>
    <sheetView showGridLines="0" topLeftCell="A2" workbookViewId="0">
      <selection activeCell="A2" sqref="A2"/>
    </sheetView>
  </sheetViews>
  <sheetFormatPr baseColWidth="10" defaultRowHeight="14.25" x14ac:dyDescent="0.2"/>
  <cols>
    <col min="1" max="1" width="9.42578125" style="4" customWidth="1"/>
    <col min="2" max="2" width="10.140625" style="4" customWidth="1"/>
    <col min="3" max="3" width="9.28515625" style="4" customWidth="1"/>
    <col min="4" max="4" width="39" style="4" customWidth="1"/>
    <col min="5" max="5" width="11.5703125" style="4" customWidth="1"/>
    <col min="6" max="6" width="13.85546875" style="4" customWidth="1"/>
    <col min="7" max="7" width="12.85546875" style="4" customWidth="1"/>
    <col min="8" max="8" width="12.5703125" style="4" customWidth="1"/>
    <col min="9" max="9" width="11.42578125" style="4" customWidth="1"/>
    <col min="10" max="16384" width="11.42578125" style="4"/>
  </cols>
  <sheetData>
    <row r="13" spans="4:8" ht="16.5" customHeight="1" x14ac:dyDescent="0.2"/>
    <row r="14" spans="4:8" ht="18" x14ac:dyDescent="0.2">
      <c r="D14" s="57"/>
    </row>
    <row r="15" spans="4:8" x14ac:dyDescent="0.2">
      <c r="D15" s="28"/>
      <c r="F15" s="28"/>
      <c r="G15" s="28"/>
    </row>
    <row r="16" spans="4:8" ht="45.75" customHeight="1" x14ac:dyDescent="0.2">
      <c r="D16" s="46" t="s">
        <v>88</v>
      </c>
      <c r="E16" s="46" t="s">
        <v>25</v>
      </c>
      <c r="F16" s="46" t="s">
        <v>43</v>
      </c>
      <c r="G16" s="46" t="s">
        <v>44</v>
      </c>
      <c r="H16" s="46" t="s">
        <v>26</v>
      </c>
    </row>
    <row r="17" spans="4:8" ht="15" thickBot="1" x14ac:dyDescent="0.25">
      <c r="D17" s="43" t="s">
        <v>70</v>
      </c>
      <c r="E17" s="44">
        <v>192</v>
      </c>
      <c r="F17" s="44">
        <v>4</v>
      </c>
      <c r="G17" s="44">
        <v>14</v>
      </c>
      <c r="H17" s="45">
        <f t="shared" ref="H17:H34" si="0">(F17+G17)/$E17</f>
        <v>9.375E-2</v>
      </c>
    </row>
    <row r="18" spans="4:8" ht="15" thickBot="1" x14ac:dyDescent="0.25">
      <c r="D18" s="40" t="s">
        <v>2</v>
      </c>
      <c r="E18" s="35">
        <v>459</v>
      </c>
      <c r="F18" s="35">
        <v>9</v>
      </c>
      <c r="G18" s="35">
        <v>20</v>
      </c>
      <c r="H18" s="45">
        <f t="shared" si="0"/>
        <v>6.3180827886710242E-2</v>
      </c>
    </row>
    <row r="19" spans="4:8" ht="15" thickBot="1" x14ac:dyDescent="0.25">
      <c r="D19" s="40" t="s">
        <v>3</v>
      </c>
      <c r="E19" s="35">
        <v>61</v>
      </c>
      <c r="F19" s="35">
        <v>0</v>
      </c>
      <c r="G19" s="35">
        <v>1</v>
      </c>
      <c r="H19" s="45">
        <f t="shared" si="0"/>
        <v>1.6393442622950821E-2</v>
      </c>
    </row>
    <row r="20" spans="4:8" ht="15" thickBot="1" x14ac:dyDescent="0.25">
      <c r="D20" s="40" t="s">
        <v>4</v>
      </c>
      <c r="E20" s="35">
        <v>50</v>
      </c>
      <c r="F20" s="35">
        <v>1</v>
      </c>
      <c r="G20" s="35">
        <v>1</v>
      </c>
      <c r="H20" s="45">
        <f t="shared" si="0"/>
        <v>0.04</v>
      </c>
    </row>
    <row r="21" spans="4:8" ht="15" thickBot="1" x14ac:dyDescent="0.25">
      <c r="D21" s="40" t="s">
        <v>5</v>
      </c>
      <c r="E21" s="35">
        <v>122</v>
      </c>
      <c r="F21" s="35">
        <v>10</v>
      </c>
      <c r="G21" s="35">
        <v>2</v>
      </c>
      <c r="H21" s="45">
        <f t="shared" si="0"/>
        <v>9.8360655737704916E-2</v>
      </c>
    </row>
    <row r="22" spans="4:8" ht="15" thickBot="1" x14ac:dyDescent="0.25">
      <c r="D22" s="40" t="s">
        <v>6</v>
      </c>
      <c r="E22" s="35">
        <v>28</v>
      </c>
      <c r="F22" s="35">
        <v>3</v>
      </c>
      <c r="G22" s="35">
        <v>1</v>
      </c>
      <c r="H22" s="45">
        <f t="shared" si="0"/>
        <v>0.14285714285714285</v>
      </c>
    </row>
    <row r="23" spans="4:8" ht="15" thickBot="1" x14ac:dyDescent="0.25">
      <c r="D23" s="40" t="s">
        <v>30</v>
      </c>
      <c r="E23" s="35">
        <v>88</v>
      </c>
      <c r="F23" s="35">
        <v>5</v>
      </c>
      <c r="G23" s="35">
        <v>8</v>
      </c>
      <c r="H23" s="45">
        <f t="shared" si="0"/>
        <v>0.14772727272727273</v>
      </c>
    </row>
    <row r="24" spans="4:8" ht="15" thickBot="1" x14ac:dyDescent="0.25">
      <c r="D24" s="40" t="s">
        <v>32</v>
      </c>
      <c r="E24" s="35">
        <v>122</v>
      </c>
      <c r="F24" s="35">
        <v>1</v>
      </c>
      <c r="G24" s="35">
        <v>3</v>
      </c>
      <c r="H24" s="45">
        <f t="shared" si="0"/>
        <v>3.2786885245901641E-2</v>
      </c>
    </row>
    <row r="25" spans="4:8" ht="15" thickBot="1" x14ac:dyDescent="0.25">
      <c r="D25" s="40" t="s">
        <v>7</v>
      </c>
      <c r="E25" s="35">
        <v>401</v>
      </c>
      <c r="F25" s="35">
        <v>49</v>
      </c>
      <c r="G25" s="35">
        <v>4</v>
      </c>
      <c r="H25" s="45">
        <f t="shared" si="0"/>
        <v>0.13216957605985039</v>
      </c>
    </row>
    <row r="26" spans="4:8" ht="15" thickBot="1" x14ac:dyDescent="0.25">
      <c r="D26" s="40" t="s">
        <v>33</v>
      </c>
      <c r="E26" s="35">
        <v>265</v>
      </c>
      <c r="F26" s="35">
        <v>8</v>
      </c>
      <c r="G26" s="35">
        <v>20</v>
      </c>
      <c r="H26" s="45">
        <f t="shared" si="0"/>
        <v>0.10566037735849057</v>
      </c>
    </row>
    <row r="27" spans="4:8" ht="15" thickBot="1" x14ac:dyDescent="0.25">
      <c r="D27" s="40" t="s">
        <v>8</v>
      </c>
      <c r="E27" s="35">
        <v>55</v>
      </c>
      <c r="F27" s="35">
        <v>2</v>
      </c>
      <c r="G27" s="35">
        <v>2</v>
      </c>
      <c r="H27" s="45">
        <f t="shared" si="0"/>
        <v>7.2727272727272724E-2</v>
      </c>
    </row>
    <row r="28" spans="4:8" ht="15" thickBot="1" x14ac:dyDescent="0.25">
      <c r="D28" s="40" t="s">
        <v>9</v>
      </c>
      <c r="E28" s="35">
        <v>145</v>
      </c>
      <c r="F28" s="35">
        <v>5</v>
      </c>
      <c r="G28" s="35">
        <v>2</v>
      </c>
      <c r="H28" s="45">
        <f t="shared" si="0"/>
        <v>4.8275862068965517E-2</v>
      </c>
    </row>
    <row r="29" spans="4:8" ht="15" thickBot="1" x14ac:dyDescent="0.25">
      <c r="D29" s="40" t="s">
        <v>31</v>
      </c>
      <c r="E29" s="35">
        <v>64</v>
      </c>
      <c r="F29" s="35">
        <v>6</v>
      </c>
      <c r="G29" s="35">
        <v>2</v>
      </c>
      <c r="H29" s="45">
        <f t="shared" si="0"/>
        <v>0.125</v>
      </c>
    </row>
    <row r="30" spans="4:8" ht="15" thickBot="1" x14ac:dyDescent="0.25">
      <c r="D30" s="40" t="s">
        <v>10</v>
      </c>
      <c r="E30" s="35">
        <v>14</v>
      </c>
      <c r="F30" s="35">
        <v>0</v>
      </c>
      <c r="G30" s="35">
        <v>2</v>
      </c>
      <c r="H30" s="45">
        <f t="shared" si="0"/>
        <v>0.14285714285714285</v>
      </c>
    </row>
    <row r="31" spans="4:8" ht="15" thickBot="1" x14ac:dyDescent="0.25">
      <c r="D31" s="40" t="s">
        <v>11</v>
      </c>
      <c r="E31" s="35">
        <v>307</v>
      </c>
      <c r="F31" s="35">
        <v>8</v>
      </c>
      <c r="G31" s="35">
        <v>28</v>
      </c>
      <c r="H31" s="45">
        <f t="shared" si="0"/>
        <v>0.11726384364820847</v>
      </c>
    </row>
    <row r="32" spans="4:8" ht="15" thickBot="1" x14ac:dyDescent="0.25">
      <c r="D32" s="40" t="s">
        <v>12</v>
      </c>
      <c r="E32" s="35">
        <v>65</v>
      </c>
      <c r="F32" s="35">
        <v>2</v>
      </c>
      <c r="G32" s="35">
        <v>1</v>
      </c>
      <c r="H32" s="45">
        <f t="shared" si="0"/>
        <v>4.6153846153846156E-2</v>
      </c>
    </row>
    <row r="33" spans="2:8" ht="15" thickBot="1" x14ac:dyDescent="0.25">
      <c r="D33" s="40" t="s">
        <v>13</v>
      </c>
      <c r="E33" s="35">
        <v>21</v>
      </c>
      <c r="F33" s="35">
        <v>0</v>
      </c>
      <c r="G33" s="35">
        <v>0</v>
      </c>
      <c r="H33" s="45">
        <f t="shared" si="0"/>
        <v>0</v>
      </c>
    </row>
    <row r="34" spans="2:8" ht="15" thickBot="1" x14ac:dyDescent="0.25">
      <c r="D34" s="40" t="s">
        <v>14</v>
      </c>
      <c r="E34" s="35">
        <v>93</v>
      </c>
      <c r="F34" s="35">
        <v>4</v>
      </c>
      <c r="G34" s="35">
        <v>4</v>
      </c>
      <c r="H34" s="45">
        <f t="shared" si="0"/>
        <v>8.6021505376344093E-2</v>
      </c>
    </row>
    <row r="35" spans="2:8" ht="15" x14ac:dyDescent="0.2">
      <c r="H35" s="58"/>
    </row>
    <row r="38" spans="2:8" x14ac:dyDescent="0.2">
      <c r="B38" s="105" t="s">
        <v>124</v>
      </c>
    </row>
    <row r="49" spans="9:9" x14ac:dyDescent="0.2">
      <c r="I49" s="59"/>
    </row>
  </sheetData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G60"/>
  <sheetViews>
    <sheetView showGridLines="0" workbookViewId="0"/>
  </sheetViews>
  <sheetFormatPr baseColWidth="10" defaultRowHeight="14.25" x14ac:dyDescent="0.2"/>
  <cols>
    <col min="1" max="1" width="11" style="4" customWidth="1"/>
    <col min="2" max="2" width="10.140625" style="4" customWidth="1"/>
    <col min="3" max="3" width="39" style="4" customWidth="1"/>
    <col min="4" max="4" width="16.28515625" style="4" customWidth="1"/>
    <col min="5" max="5" width="11.42578125" style="4"/>
    <col min="6" max="6" width="16.42578125" style="4" bestFit="1" customWidth="1"/>
    <col min="7" max="7" width="12.7109375" style="4" bestFit="1" customWidth="1"/>
    <col min="8" max="8" width="17.28515625" style="4" bestFit="1" customWidth="1"/>
    <col min="9" max="16384" width="11.42578125" style="4"/>
  </cols>
  <sheetData>
    <row r="13" spans="2:16" ht="18" x14ac:dyDescent="0.2">
      <c r="C13" s="57"/>
      <c r="D13" s="57"/>
    </row>
    <row r="15" spans="2:16" ht="15" thickBot="1" x14ac:dyDescent="0.25">
      <c r="B15" s="77"/>
      <c r="C15" s="77"/>
      <c r="D15" s="77"/>
      <c r="E15" s="77"/>
      <c r="F15" s="77"/>
      <c r="G15" s="77"/>
      <c r="I15" s="77"/>
      <c r="J15" s="77"/>
      <c r="K15" s="77"/>
      <c r="L15" s="77"/>
      <c r="M15" s="77"/>
      <c r="N15" s="77"/>
      <c r="O15" s="77"/>
      <c r="P15" s="77"/>
    </row>
    <row r="16" spans="2:16" ht="32.25" customHeight="1" thickBot="1" x14ac:dyDescent="0.25">
      <c r="B16" s="129" t="s">
        <v>98</v>
      </c>
      <c r="C16" s="129"/>
      <c r="D16" s="129"/>
      <c r="E16" s="129"/>
      <c r="F16" s="129"/>
      <c r="G16" s="129"/>
      <c r="I16" s="129" t="s">
        <v>97</v>
      </c>
      <c r="J16" s="129"/>
      <c r="K16" s="129"/>
      <c r="L16" s="129"/>
      <c r="M16" s="129"/>
      <c r="N16" s="129"/>
      <c r="O16" s="129"/>
      <c r="P16" s="129"/>
    </row>
    <row r="17" spans="3:14" x14ac:dyDescent="0.2">
      <c r="C17" s="28"/>
      <c r="D17" s="28"/>
      <c r="E17" s="28"/>
      <c r="F17" s="28"/>
      <c r="G17" s="28"/>
    </row>
    <row r="18" spans="3:14" x14ac:dyDescent="0.2">
      <c r="H18" s="73"/>
      <c r="N18" s="72" t="s">
        <v>89</v>
      </c>
    </row>
    <row r="20" spans="3:14" ht="45.75" customHeight="1" thickBot="1" x14ac:dyDescent="0.25">
      <c r="C20" s="46" t="s">
        <v>90</v>
      </c>
      <c r="D20" s="46" t="s">
        <v>28</v>
      </c>
      <c r="E20" s="46" t="s">
        <v>27</v>
      </c>
      <c r="F20" s="46" t="s">
        <v>29</v>
      </c>
      <c r="G20" s="53"/>
    </row>
    <row r="21" spans="3:14" ht="15" thickBot="1" x14ac:dyDescent="0.25">
      <c r="C21" s="40" t="s">
        <v>2</v>
      </c>
      <c r="D21" s="74">
        <f>(E21/F21)*100000</f>
        <v>5.3462207926290644</v>
      </c>
      <c r="E21" s="35">
        <v>459</v>
      </c>
      <c r="F21" s="63">
        <v>8585504</v>
      </c>
      <c r="G21" s="60"/>
    </row>
    <row r="22" spans="3:14" ht="14.45" customHeight="1" thickBot="1" x14ac:dyDescent="0.25">
      <c r="C22" s="40" t="s">
        <v>3</v>
      </c>
      <c r="D22" s="74">
        <f t="shared" ref="D22:D38" si="0">(E22/F22)*100000</f>
        <v>4.6236956062006032</v>
      </c>
      <c r="E22" s="35">
        <v>61</v>
      </c>
      <c r="F22" s="63">
        <v>1319291</v>
      </c>
      <c r="G22" s="60"/>
    </row>
    <row r="23" spans="3:14" ht="14.45" customHeight="1" thickBot="1" x14ac:dyDescent="0.25">
      <c r="C23" s="40" t="s">
        <v>4</v>
      </c>
      <c r="D23" s="74">
        <f t="shared" si="0"/>
        <v>4.8885412592882282</v>
      </c>
      <c r="E23" s="35">
        <v>50</v>
      </c>
      <c r="F23" s="63">
        <v>1022800</v>
      </c>
      <c r="G23" s="60"/>
    </row>
    <row r="24" spans="3:14" ht="14.45" customHeight="1" thickBot="1" x14ac:dyDescent="0.25">
      <c r="C24" s="40" t="s">
        <v>5</v>
      </c>
      <c r="D24" s="74">
        <f t="shared" si="0"/>
        <v>5.6654882141591694</v>
      </c>
      <c r="E24" s="35">
        <v>122</v>
      </c>
      <c r="F24" s="63">
        <v>2153389</v>
      </c>
      <c r="G24" s="60"/>
    </row>
    <row r="25" spans="3:14" ht="15" thickBot="1" x14ac:dyDescent="0.25">
      <c r="C25" s="40" t="s">
        <v>6</v>
      </c>
      <c r="D25" s="74">
        <f t="shared" si="0"/>
        <v>4.8186302011089728</v>
      </c>
      <c r="E25" s="35">
        <v>28</v>
      </c>
      <c r="F25" s="63">
        <v>581078</v>
      </c>
      <c r="G25" s="60"/>
    </row>
    <row r="26" spans="3:14" ht="15" thickBot="1" x14ac:dyDescent="0.25">
      <c r="C26" s="40" t="s">
        <v>30</v>
      </c>
      <c r="D26" s="74">
        <f t="shared" si="0"/>
        <v>4.3288701698048522</v>
      </c>
      <c r="E26" s="35">
        <v>88</v>
      </c>
      <c r="F26" s="63">
        <v>2032863</v>
      </c>
      <c r="G26" s="60"/>
    </row>
    <row r="27" spans="3:14" ht="15" thickBot="1" x14ac:dyDescent="0.25">
      <c r="C27" s="40" t="s">
        <v>32</v>
      </c>
      <c r="D27" s="74">
        <f t="shared" si="0"/>
        <v>5.0842908747814173</v>
      </c>
      <c r="E27" s="35">
        <v>122</v>
      </c>
      <c r="F27" s="63">
        <v>2399548</v>
      </c>
      <c r="G27" s="60"/>
    </row>
    <row r="28" spans="3:14" ht="15" thickBot="1" x14ac:dyDescent="0.25">
      <c r="C28" s="40" t="s">
        <v>7</v>
      </c>
      <c r="D28" s="74">
        <f t="shared" si="0"/>
        <v>5.2246079817678117</v>
      </c>
      <c r="E28" s="35">
        <v>401</v>
      </c>
      <c r="F28" s="63">
        <v>7675217</v>
      </c>
      <c r="G28" s="60"/>
    </row>
    <row r="29" spans="3:14" ht="15" thickBot="1" x14ac:dyDescent="0.25">
      <c r="C29" s="40" t="s">
        <v>33</v>
      </c>
      <c r="D29" s="74">
        <f t="shared" si="0"/>
        <v>5.2960078692681458</v>
      </c>
      <c r="E29" s="35">
        <v>265</v>
      </c>
      <c r="F29" s="63">
        <v>5003769</v>
      </c>
      <c r="G29" s="60"/>
    </row>
    <row r="30" spans="3:14" ht="15" thickBot="1" x14ac:dyDescent="0.25">
      <c r="C30" s="40" t="s">
        <v>8</v>
      </c>
      <c r="D30" s="74">
        <f t="shared" si="0"/>
        <v>5.1512114712796544</v>
      </c>
      <c r="E30" s="35">
        <v>55</v>
      </c>
      <c r="F30" s="63">
        <v>1067710</v>
      </c>
      <c r="G30" s="60"/>
    </row>
    <row r="31" spans="3:14" ht="15" thickBot="1" x14ac:dyDescent="0.25">
      <c r="C31" s="40" t="s">
        <v>9</v>
      </c>
      <c r="D31" s="74">
        <f t="shared" si="0"/>
        <v>5.3713670573687935</v>
      </c>
      <c r="E31" s="35">
        <v>145</v>
      </c>
      <c r="F31" s="63">
        <v>2699499</v>
      </c>
      <c r="G31" s="60"/>
    </row>
    <row r="32" spans="3:14" ht="15" thickBot="1" x14ac:dyDescent="0.25">
      <c r="C32" s="40" t="s">
        <v>31</v>
      </c>
      <c r="D32" s="74">
        <f t="shared" si="0"/>
        <v>5.5678318514780853</v>
      </c>
      <c r="E32" s="35">
        <v>64</v>
      </c>
      <c r="F32" s="63">
        <v>1149460</v>
      </c>
      <c r="G32" s="60"/>
    </row>
    <row r="33" spans="2:33" ht="15" thickBot="1" x14ac:dyDescent="0.25">
      <c r="C33" s="40" t="s">
        <v>10</v>
      </c>
      <c r="D33" s="74">
        <f t="shared" si="0"/>
        <v>4.4192198183069342</v>
      </c>
      <c r="E33" s="35">
        <v>14</v>
      </c>
      <c r="F33" s="63">
        <v>316798</v>
      </c>
      <c r="G33" s="60"/>
    </row>
    <row r="34" spans="2:33" ht="15" thickBot="1" x14ac:dyDescent="0.25">
      <c r="C34" s="40" t="s">
        <v>11</v>
      </c>
      <c r="D34" s="74">
        <f t="shared" si="0"/>
        <v>4.6072617047708722</v>
      </c>
      <c r="E34" s="35">
        <v>307</v>
      </c>
      <c r="F34" s="63">
        <v>6663394</v>
      </c>
      <c r="G34" s="60"/>
    </row>
    <row r="35" spans="2:33" ht="15" thickBot="1" x14ac:dyDescent="0.25">
      <c r="C35" s="40" t="s">
        <v>12</v>
      </c>
      <c r="D35" s="74">
        <f t="shared" si="0"/>
        <v>4.3510333369480376</v>
      </c>
      <c r="E35" s="35">
        <v>65</v>
      </c>
      <c r="F35" s="63">
        <v>1493898</v>
      </c>
      <c r="G35" s="60"/>
    </row>
    <row r="36" spans="2:33" ht="15" thickBot="1" x14ac:dyDescent="0.25">
      <c r="C36" s="40" t="s">
        <v>13</v>
      </c>
      <c r="D36" s="74">
        <f t="shared" si="0"/>
        <v>3.2099588208139842</v>
      </c>
      <c r="E36" s="35">
        <v>21</v>
      </c>
      <c r="F36" s="63">
        <v>654214</v>
      </c>
      <c r="G36" s="60"/>
    </row>
    <row r="37" spans="2:33" ht="15" thickBot="1" x14ac:dyDescent="0.25">
      <c r="C37" s="40" t="s">
        <v>14</v>
      </c>
      <c r="D37" s="74">
        <f t="shared" si="0"/>
        <v>4.2123838650297856</v>
      </c>
      <c r="E37" s="35">
        <v>93</v>
      </c>
      <c r="F37" s="63">
        <v>2207776</v>
      </c>
      <c r="G37" s="33"/>
    </row>
    <row r="38" spans="2:33" ht="15" thickBot="1" x14ac:dyDescent="0.25">
      <c r="C38" s="40" t="s">
        <v>24</v>
      </c>
      <c r="D38" s="74">
        <f t="shared" si="0"/>
        <v>5.0184782068756206</v>
      </c>
      <c r="E38" s="63">
        <f>SUM(E21:E37)</f>
        <v>2360</v>
      </c>
      <c r="F38" s="63">
        <f>SUM(F21:F37)</f>
        <v>47026208</v>
      </c>
      <c r="G38" s="33"/>
    </row>
    <row r="39" spans="2:33" ht="15" thickBot="1" x14ac:dyDescent="0.25">
      <c r="C39" s="54"/>
      <c r="D39" s="68"/>
      <c r="E39" s="69"/>
      <c r="F39" s="69"/>
      <c r="G39" s="33"/>
    </row>
    <row r="40" spans="2:33" ht="15" thickBot="1" x14ac:dyDescent="0.25">
      <c r="C40" s="33"/>
      <c r="D40" s="70"/>
      <c r="E40" s="33"/>
      <c r="F40" s="33"/>
      <c r="G40" s="33"/>
    </row>
    <row r="41" spans="2:33" ht="15.75" customHeight="1" thickBot="1" x14ac:dyDescent="0.25">
      <c r="C41" s="66" t="s">
        <v>34</v>
      </c>
      <c r="D41" s="130">
        <v>47026208</v>
      </c>
      <c r="E41" s="130"/>
      <c r="F41" s="130"/>
      <c r="G41" s="33"/>
    </row>
    <row r="42" spans="2:33" ht="15.75" customHeight="1" thickBot="1" x14ac:dyDescent="0.25">
      <c r="B42" s="64"/>
      <c r="C42" s="67" t="s">
        <v>27</v>
      </c>
      <c r="D42" s="130">
        <v>2360</v>
      </c>
      <c r="E42" s="130"/>
      <c r="F42" s="130"/>
      <c r="G42" s="33"/>
    </row>
    <row r="43" spans="2:33" x14ac:dyDescent="0.2">
      <c r="C43" s="65"/>
      <c r="D43" s="62"/>
      <c r="E43" s="32"/>
      <c r="AG43" s="32"/>
    </row>
    <row r="44" spans="2:33" x14ac:dyDescent="0.2">
      <c r="C44" s="61"/>
      <c r="D44" s="62"/>
      <c r="E44" s="32"/>
      <c r="AG44" s="32"/>
    </row>
    <row r="45" spans="2:33" x14ac:dyDescent="0.2">
      <c r="C45" s="71" t="s">
        <v>142</v>
      </c>
      <c r="AG45" s="32"/>
    </row>
    <row r="46" spans="2:33" x14ac:dyDescent="0.2">
      <c r="AG46" s="32"/>
    </row>
    <row r="47" spans="2:33" x14ac:dyDescent="0.2">
      <c r="AG47" s="32"/>
    </row>
    <row r="49" spans="2:33" x14ac:dyDescent="0.2">
      <c r="B49" s="105" t="s">
        <v>124</v>
      </c>
      <c r="AG49" s="32"/>
    </row>
    <row r="50" spans="2:33" x14ac:dyDescent="0.2">
      <c r="AG50" s="32"/>
    </row>
    <row r="51" spans="2:33" x14ac:dyDescent="0.2">
      <c r="AG51" s="32"/>
    </row>
    <row r="52" spans="2:33" x14ac:dyDescent="0.2">
      <c r="AG52" s="32"/>
    </row>
    <row r="53" spans="2:33" x14ac:dyDescent="0.2">
      <c r="AG53" s="32"/>
    </row>
    <row r="54" spans="2:33" x14ac:dyDescent="0.2">
      <c r="AG54" s="32"/>
    </row>
    <row r="55" spans="2:33" x14ac:dyDescent="0.2">
      <c r="AG55" s="32"/>
    </row>
    <row r="57" spans="2:33" x14ac:dyDescent="0.2">
      <c r="AG57" s="32"/>
    </row>
    <row r="58" spans="2:33" x14ac:dyDescent="0.2">
      <c r="AG58" s="32"/>
    </row>
    <row r="60" spans="2:33" x14ac:dyDescent="0.2">
      <c r="AG60" s="32"/>
    </row>
  </sheetData>
  <mergeCells count="4">
    <mergeCell ref="I16:P16"/>
    <mergeCell ref="D42:F42"/>
    <mergeCell ref="D41:F41"/>
    <mergeCell ref="B16:G16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A39"/>
  <sheetViews>
    <sheetView showGridLines="0" workbookViewId="0"/>
  </sheetViews>
  <sheetFormatPr baseColWidth="10" defaultRowHeight="14.25" x14ac:dyDescent="0.2"/>
  <cols>
    <col min="1" max="3" width="11.42578125" style="4"/>
    <col min="4" max="4" width="25.28515625" style="4" customWidth="1"/>
    <col min="5" max="5" width="13.7109375" style="4" customWidth="1"/>
    <col min="6" max="13" width="11.42578125" style="4"/>
    <col min="14" max="14" width="13.7109375" style="4" customWidth="1"/>
    <col min="15" max="15" width="26.7109375" style="4" customWidth="1"/>
    <col min="16" max="16" width="12.5703125" style="4" customWidth="1"/>
    <col min="17" max="17" width="15.42578125" style="4" customWidth="1"/>
    <col min="18" max="18" width="13.42578125" style="4" customWidth="1"/>
    <col min="19" max="16384" width="11.42578125" style="4"/>
  </cols>
  <sheetData>
    <row r="11" spans="3:27" ht="15.75" customHeight="1" x14ac:dyDescent="0.2"/>
    <row r="15" spans="3:27" ht="15.75" thickBot="1" x14ac:dyDescent="0.3">
      <c r="D15"/>
      <c r="F15" s="77"/>
      <c r="G15" s="76"/>
      <c r="I15" s="77"/>
      <c r="J15" s="77"/>
    </row>
    <row r="16" spans="3:27" ht="18.75" customHeight="1" x14ac:dyDescent="0.25">
      <c r="C16" s="127" t="s">
        <v>91</v>
      </c>
      <c r="D16" s="127"/>
      <c r="E16" s="127"/>
      <c r="F16" s="128"/>
      <c r="G16" s="127"/>
      <c r="H16" s="127"/>
      <c r="I16" s="128"/>
      <c r="J16" s="128"/>
      <c r="K16" s="127"/>
      <c r="L16"/>
      <c r="M16"/>
      <c r="N16" s="131" t="s">
        <v>92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/>
      <c r="Z16"/>
      <c r="AA16"/>
    </row>
    <row r="17" spans="3:24" ht="15" customHeight="1" thickBot="1" x14ac:dyDescent="0.3">
      <c r="C17" s="116"/>
      <c r="D17" s="116"/>
      <c r="E17" s="116"/>
      <c r="F17" s="116"/>
      <c r="G17" s="116"/>
      <c r="H17" s="116"/>
      <c r="I17" s="116"/>
      <c r="J17" s="116"/>
      <c r="K17" s="116"/>
      <c r="L17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3:24" x14ac:dyDescent="0.2">
      <c r="D18" s="122"/>
      <c r="E18" s="123"/>
      <c r="F18" s="123"/>
      <c r="G18" s="123"/>
      <c r="H18" s="123"/>
      <c r="I18" s="123"/>
      <c r="J18" s="123"/>
      <c r="K18" s="123"/>
      <c r="L18" s="123"/>
      <c r="M18" s="123"/>
      <c r="O18" s="122"/>
      <c r="P18" s="123"/>
      <c r="Q18" s="123"/>
      <c r="R18" s="123"/>
    </row>
    <row r="20" spans="3:24" ht="48" customHeight="1" thickBot="1" x14ac:dyDescent="0.25">
      <c r="D20" s="46" t="s">
        <v>37</v>
      </c>
      <c r="E20" s="46" t="s">
        <v>42</v>
      </c>
      <c r="O20" s="46" t="s">
        <v>0</v>
      </c>
      <c r="P20" s="46" t="s">
        <v>26</v>
      </c>
      <c r="Q20" s="46" t="s">
        <v>52</v>
      </c>
      <c r="R20" s="46" t="s">
        <v>27</v>
      </c>
    </row>
    <row r="21" spans="3:24" ht="15" thickBot="1" x14ac:dyDescent="0.25">
      <c r="D21" s="40" t="s">
        <v>38</v>
      </c>
      <c r="E21" s="35">
        <v>2509</v>
      </c>
      <c r="O21" s="40" t="s">
        <v>2</v>
      </c>
      <c r="P21" s="36">
        <f>Q21/R21</f>
        <v>0.21568627450980393</v>
      </c>
      <c r="Q21" s="35">
        <v>99</v>
      </c>
      <c r="R21" s="35">
        <v>459</v>
      </c>
    </row>
    <row r="22" spans="3:24" ht="15" thickBot="1" x14ac:dyDescent="0.25">
      <c r="D22" s="40" t="s">
        <v>39</v>
      </c>
      <c r="E22" s="35">
        <v>38</v>
      </c>
      <c r="O22" s="40" t="s">
        <v>3</v>
      </c>
      <c r="P22" s="36">
        <f t="shared" ref="P22:P39" si="0">Q22/R22</f>
        <v>0.16393442622950818</v>
      </c>
      <c r="Q22" s="35">
        <v>10</v>
      </c>
      <c r="R22" s="35">
        <v>61</v>
      </c>
    </row>
    <row r="23" spans="3:24" ht="14.45" customHeight="1" thickBot="1" x14ac:dyDescent="0.25">
      <c r="D23" s="40" t="s">
        <v>40</v>
      </c>
      <c r="E23" s="35">
        <v>21</v>
      </c>
      <c r="O23" s="40" t="s">
        <v>4</v>
      </c>
      <c r="P23" s="36">
        <f t="shared" si="0"/>
        <v>0.08</v>
      </c>
      <c r="Q23" s="35">
        <v>4</v>
      </c>
      <c r="R23" s="35">
        <v>50</v>
      </c>
    </row>
    <row r="24" spans="3:24" ht="15" thickBot="1" x14ac:dyDescent="0.25">
      <c r="D24" s="40" t="s">
        <v>41</v>
      </c>
      <c r="E24" s="35">
        <v>34</v>
      </c>
      <c r="O24" s="40" t="s">
        <v>5</v>
      </c>
      <c r="P24" s="36">
        <f t="shared" si="0"/>
        <v>0.16393442622950818</v>
      </c>
      <c r="Q24" s="35">
        <v>20</v>
      </c>
      <c r="R24" s="35">
        <v>122</v>
      </c>
    </row>
    <row r="25" spans="3:24" ht="15" thickBot="1" x14ac:dyDescent="0.25">
      <c r="O25" s="40" t="s">
        <v>6</v>
      </c>
      <c r="P25" s="36">
        <f t="shared" si="0"/>
        <v>0.25</v>
      </c>
      <c r="Q25" s="35">
        <v>7</v>
      </c>
      <c r="R25" s="35">
        <v>28</v>
      </c>
    </row>
    <row r="26" spans="3:24" ht="15" thickBot="1" x14ac:dyDescent="0.25">
      <c r="O26" s="40" t="s">
        <v>30</v>
      </c>
      <c r="P26" s="36">
        <f t="shared" si="0"/>
        <v>0.36363636363636365</v>
      </c>
      <c r="Q26" s="35">
        <v>32</v>
      </c>
      <c r="R26" s="35">
        <v>88</v>
      </c>
    </row>
    <row r="27" spans="3:24" ht="15" thickBot="1" x14ac:dyDescent="0.25">
      <c r="O27" s="40" t="s">
        <v>32</v>
      </c>
      <c r="P27" s="36">
        <f t="shared" si="0"/>
        <v>0.23770491803278687</v>
      </c>
      <c r="Q27" s="35">
        <v>29</v>
      </c>
      <c r="R27" s="35">
        <v>122</v>
      </c>
    </row>
    <row r="28" spans="3:24" ht="15" thickBot="1" x14ac:dyDescent="0.25">
      <c r="O28" s="40" t="s">
        <v>7</v>
      </c>
      <c r="P28" s="36">
        <f t="shared" si="0"/>
        <v>0.31421446384039903</v>
      </c>
      <c r="Q28" s="35">
        <v>126</v>
      </c>
      <c r="R28" s="35">
        <v>401</v>
      </c>
    </row>
    <row r="29" spans="3:24" ht="16.5" customHeight="1" thickBot="1" x14ac:dyDescent="0.25">
      <c r="O29" s="40" t="s">
        <v>33</v>
      </c>
      <c r="P29" s="36">
        <f t="shared" si="0"/>
        <v>0.14716981132075471</v>
      </c>
      <c r="Q29" s="35">
        <v>39</v>
      </c>
      <c r="R29" s="35">
        <v>265</v>
      </c>
    </row>
    <row r="30" spans="3:24" ht="15" thickBot="1" x14ac:dyDescent="0.25">
      <c r="O30" s="40" t="s">
        <v>8</v>
      </c>
      <c r="P30" s="36">
        <f t="shared" si="0"/>
        <v>0.43636363636363634</v>
      </c>
      <c r="Q30" s="35">
        <v>24</v>
      </c>
      <c r="R30" s="35">
        <v>55</v>
      </c>
    </row>
    <row r="31" spans="3:24" ht="15" thickBot="1" x14ac:dyDescent="0.25">
      <c r="O31" s="40" t="s">
        <v>9</v>
      </c>
      <c r="P31" s="36">
        <f t="shared" si="0"/>
        <v>0.24827586206896551</v>
      </c>
      <c r="Q31" s="35">
        <v>36</v>
      </c>
      <c r="R31" s="35">
        <v>145</v>
      </c>
    </row>
    <row r="32" spans="3:24" ht="15" thickBot="1" x14ac:dyDescent="0.25">
      <c r="O32" s="40" t="s">
        <v>31</v>
      </c>
      <c r="P32" s="36">
        <f t="shared" si="0"/>
        <v>0.25</v>
      </c>
      <c r="Q32" s="35">
        <v>16</v>
      </c>
      <c r="R32" s="35">
        <v>64</v>
      </c>
    </row>
    <row r="33" spans="2:18" ht="15" thickBot="1" x14ac:dyDescent="0.25">
      <c r="O33" s="40" t="s">
        <v>10</v>
      </c>
      <c r="P33" s="36">
        <f t="shared" si="0"/>
        <v>7.1428571428571425E-2</v>
      </c>
      <c r="Q33" s="35">
        <v>1</v>
      </c>
      <c r="R33" s="35">
        <v>14</v>
      </c>
    </row>
    <row r="34" spans="2:18" ht="15" thickBot="1" x14ac:dyDescent="0.25">
      <c r="O34" s="40" t="s">
        <v>11</v>
      </c>
      <c r="P34" s="36">
        <f t="shared" si="0"/>
        <v>0.31921824104234525</v>
      </c>
      <c r="Q34" s="35">
        <v>98</v>
      </c>
      <c r="R34" s="35">
        <v>307</v>
      </c>
    </row>
    <row r="35" spans="2:18" ht="15" thickBot="1" x14ac:dyDescent="0.25">
      <c r="O35" s="40" t="s">
        <v>12</v>
      </c>
      <c r="P35" s="36">
        <f t="shared" si="0"/>
        <v>0.32307692307692309</v>
      </c>
      <c r="Q35" s="35">
        <v>21</v>
      </c>
      <c r="R35" s="35">
        <v>65</v>
      </c>
    </row>
    <row r="36" spans="2:18" ht="15" thickBot="1" x14ac:dyDescent="0.25">
      <c r="O36" s="40" t="s">
        <v>13</v>
      </c>
      <c r="P36" s="36">
        <f t="shared" si="0"/>
        <v>0.19047619047619047</v>
      </c>
      <c r="Q36" s="35">
        <v>4</v>
      </c>
      <c r="R36" s="35">
        <v>21</v>
      </c>
    </row>
    <row r="37" spans="2:18" ht="15" thickBot="1" x14ac:dyDescent="0.25">
      <c r="O37" s="40" t="s">
        <v>14</v>
      </c>
      <c r="P37" s="36">
        <f t="shared" si="0"/>
        <v>0.20430107526881722</v>
      </c>
      <c r="Q37" s="35">
        <v>19</v>
      </c>
      <c r="R37" s="35">
        <v>93</v>
      </c>
    </row>
    <row r="38" spans="2:18" ht="15" thickBot="1" x14ac:dyDescent="0.25">
      <c r="B38" s="105" t="s">
        <v>124</v>
      </c>
      <c r="O38" s="40" t="s">
        <v>143</v>
      </c>
      <c r="P38" s="36">
        <f t="shared" si="0"/>
        <v>0.26041666666666669</v>
      </c>
      <c r="Q38" s="35">
        <v>50</v>
      </c>
      <c r="R38" s="35">
        <v>192</v>
      </c>
    </row>
    <row r="39" spans="2:18" ht="15" thickBot="1" x14ac:dyDescent="0.25">
      <c r="O39" s="109" t="s">
        <v>24</v>
      </c>
      <c r="P39" s="110">
        <f t="shared" si="0"/>
        <v>0.24882445141065831</v>
      </c>
      <c r="Q39" s="111">
        <f>SUM(Q21:Q38)</f>
        <v>635</v>
      </c>
      <c r="R39" s="111">
        <f>SUM(R21:R38)</f>
        <v>2552</v>
      </c>
    </row>
  </sheetData>
  <mergeCells count="4">
    <mergeCell ref="D18:M18"/>
    <mergeCell ref="O18:R18"/>
    <mergeCell ref="C16:K17"/>
    <mergeCell ref="N16:X17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F39"/>
  <sheetViews>
    <sheetView topLeftCell="A10" workbookViewId="0">
      <selection activeCell="A10" sqref="A10"/>
    </sheetView>
  </sheetViews>
  <sheetFormatPr baseColWidth="10" defaultRowHeight="14.25" x14ac:dyDescent="0.2"/>
  <cols>
    <col min="1" max="2" width="11.42578125" style="78"/>
    <col min="3" max="3" width="44.85546875" style="78" customWidth="1"/>
    <col min="4" max="4" width="11.85546875" style="78" bestFit="1" customWidth="1"/>
    <col min="5" max="16384" width="11.42578125" style="78"/>
  </cols>
  <sheetData>
    <row r="15" spans="3:3" ht="14.25" customHeight="1" x14ac:dyDescent="0.2">
      <c r="C15" s="95"/>
    </row>
    <row r="16" spans="3:3" x14ac:dyDescent="0.2">
      <c r="C16" s="95"/>
    </row>
    <row r="17" spans="3:6" ht="15" customHeight="1" x14ac:dyDescent="0.2">
      <c r="C17" s="132" t="s">
        <v>93</v>
      </c>
      <c r="D17" s="132" t="s">
        <v>48</v>
      </c>
      <c r="E17" s="132" t="s">
        <v>46</v>
      </c>
      <c r="F17" s="132" t="s">
        <v>24</v>
      </c>
    </row>
    <row r="18" spans="3:6" ht="15" customHeight="1" thickBot="1" x14ac:dyDescent="0.25">
      <c r="C18" s="132"/>
      <c r="D18" s="132"/>
      <c r="E18" s="132"/>
      <c r="F18" s="132"/>
    </row>
    <row r="19" spans="3:6" ht="15" thickBot="1" x14ac:dyDescent="0.25">
      <c r="C19" s="40" t="s">
        <v>71</v>
      </c>
      <c r="D19" s="35">
        <v>0</v>
      </c>
      <c r="E19" s="35">
        <v>0</v>
      </c>
      <c r="F19" s="35">
        <f>SUM(D19:E19)</f>
        <v>0</v>
      </c>
    </row>
    <row r="20" spans="3:6" ht="15" thickBot="1" x14ac:dyDescent="0.25">
      <c r="C20" s="40" t="s">
        <v>72</v>
      </c>
      <c r="D20" s="35">
        <v>0</v>
      </c>
      <c r="E20" s="35">
        <v>27</v>
      </c>
      <c r="F20" s="35">
        <f t="shared" ref="F20:F25" si="0">SUM(D20:E20)</f>
        <v>27</v>
      </c>
    </row>
    <row r="21" spans="3:6" ht="15" thickBot="1" x14ac:dyDescent="0.25">
      <c r="C21" s="40" t="s">
        <v>73</v>
      </c>
      <c r="D21" s="35">
        <v>8</v>
      </c>
      <c r="E21" s="35">
        <v>73</v>
      </c>
      <c r="F21" s="35">
        <f t="shared" si="0"/>
        <v>81</v>
      </c>
    </row>
    <row r="22" spans="3:6" ht="15" thickBot="1" x14ac:dyDescent="0.25">
      <c r="C22" s="40" t="s">
        <v>144</v>
      </c>
      <c r="D22" s="35">
        <v>0</v>
      </c>
      <c r="E22" s="35">
        <v>91</v>
      </c>
      <c r="F22" s="35">
        <f t="shared" si="0"/>
        <v>91</v>
      </c>
    </row>
    <row r="23" spans="3:6" ht="15" thickBot="1" x14ac:dyDescent="0.25">
      <c r="C23" s="40" t="s">
        <v>74</v>
      </c>
      <c r="D23" s="35">
        <v>26</v>
      </c>
      <c r="E23" s="35">
        <v>1</v>
      </c>
      <c r="F23" s="35">
        <f t="shared" si="0"/>
        <v>27</v>
      </c>
    </row>
    <row r="24" spans="3:6" ht="15" thickBot="1" x14ac:dyDescent="0.25">
      <c r="C24" s="40" t="s">
        <v>75</v>
      </c>
      <c r="D24" s="35">
        <v>0</v>
      </c>
      <c r="E24" s="35">
        <v>8</v>
      </c>
      <c r="F24" s="35">
        <f t="shared" si="0"/>
        <v>8</v>
      </c>
    </row>
    <row r="25" spans="3:6" ht="15" thickBot="1" x14ac:dyDescent="0.25">
      <c r="C25" s="40" t="s">
        <v>76</v>
      </c>
      <c r="D25" s="35">
        <v>0</v>
      </c>
      <c r="E25" s="35">
        <v>4</v>
      </c>
      <c r="F25" s="35">
        <f t="shared" si="0"/>
        <v>4</v>
      </c>
    </row>
    <row r="39" spans="3:3" x14ac:dyDescent="0.2">
      <c r="C39" s="105" t="s">
        <v>124</v>
      </c>
    </row>
  </sheetData>
  <mergeCells count="4">
    <mergeCell ref="E17:E18"/>
    <mergeCell ref="F17:F18"/>
    <mergeCell ref="C17:C18"/>
    <mergeCell ref="D17:D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Fiscalia Gral Est y Órg Central</vt:lpstr>
      <vt:lpstr>Fiscalías Territoriales</vt:lpstr>
      <vt:lpstr>Distribución por Sexo</vt:lpstr>
      <vt:lpstr>Antigüedad-Edad</vt:lpstr>
      <vt:lpstr>Rotación de personal</vt:lpstr>
      <vt:lpstr>Número de Fiscales - Población</vt:lpstr>
      <vt:lpstr>Situaciones Adtvas-Bajas enf.</vt:lpstr>
      <vt:lpstr>Exceden Lic. materia concilició</vt:lpstr>
      <vt:lpstr>Composic. Trib Calificadores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2021-03-23T12:19:55Z</dcterms:modified>
</cp:coreProperties>
</file>